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1040" windowHeight="7470" firstSheet="1" activeTab="1"/>
  </bookViews>
  <sheets>
    <sheet name="Data" sheetId="1" state="hidden" r:id="rId1"/>
    <sheet name="Demonstration" sheetId="2" r:id="rId2"/>
  </sheets>
  <definedNames>
    <definedName name="alpha">'Demonstration'!$B$40</definedName>
    <definedName name="beta">'Demonstration'!$C$40</definedName>
    <definedName name="resid.sigma">'Demonstration'!$C$31</definedName>
    <definedName name="residsigma">'Demonstration'!$C$31</definedName>
    <definedName name="stderr.regr">'Demonstration'!$C$31</definedName>
    <definedName name="x.mean">'Data'!$B$15</definedName>
    <definedName name="x.sigma">'Demonstration'!$C$30</definedName>
    <definedName name="xbar">'Data'!$B$15</definedName>
    <definedName name="xsigma">'Demonstration'!$C$30</definedName>
  </definedNames>
  <calcPr calcMode="manual"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31" authorId="0">
      <text>
        <r>
          <rPr>
            <sz val="10"/>
            <rFont val="Tahoma"/>
            <family val="0"/>
          </rPr>
          <t>The standard error of the regression is simply our estimate of this number when we perform a regression analysis.</t>
        </r>
      </text>
    </comment>
  </commentList>
</comments>
</file>

<file path=xl/sharedStrings.xml><?xml version="1.0" encoding="utf-8"?>
<sst xmlns="http://schemas.openxmlformats.org/spreadsheetml/2006/main" count="106" uniqueCount="106">
  <si>
    <t>intercept</t>
  </si>
  <si>
    <t>slope</t>
  </si>
  <si>
    <t>chart data</t>
  </si>
  <si>
    <t>Observations of X</t>
  </si>
  <si>
    <t>Observations of Y</t>
  </si>
  <si>
    <t>x.mean</t>
  </si>
  <si>
    <t>Prediction Error</t>
  </si>
  <si>
    <t>How much can we trust a prediction made for an individual using regression</t>
  </si>
  <si>
    <t>analysis? Compare the regression model with the prediction equation, and</t>
  </si>
  <si>
    <t>you'll see that there are two potential sources of error in a prediction:</t>
  </si>
  <si>
    <t>error), or (2) the true residual of the individual for whom the prediction is</t>
  </si>
  <si>
    <t>being made might be different from zero.</t>
  </si>
  <si>
    <r>
      <t xml:space="preserve">The </t>
    </r>
    <r>
      <rPr>
        <b/>
        <sz val="10"/>
        <rFont val="Arial"/>
        <family val="0"/>
      </rPr>
      <t>standard error of the regression</t>
    </r>
    <r>
      <rPr>
        <sz val="10"/>
        <rFont val="Arial"/>
        <family val="0"/>
      </rPr>
      <t xml:space="preserve"> measures your exposure to errors</t>
    </r>
  </si>
  <si>
    <t>of the second type. But the impact of errors of the first type depends on the</t>
  </si>
  <si>
    <t>values of the independent variables for which the prediction is being made.</t>
  </si>
  <si>
    <t>To see this, we'll run an experiment.</t>
  </si>
  <si>
    <t>We'll take a population for which we know the true model coefficients.</t>
  </si>
  <si>
    <t>(Actually, we'll create such a population via simulation.) Then we'll draw a</t>
  </si>
  <si>
    <t>sample from that population, and compare the estimated regression equation</t>
  </si>
  <si>
    <t>to the true one.</t>
  </si>
  <si>
    <t>The relationship we'll study will involve only one independent variable. That</t>
  </si>
  <si>
    <t>way, we'll be able to "see" what's happening on a chart. The true regression</t>
  </si>
  <si>
    <t>equation is:  Y = 100 + 4X . The true mean value of X is 20, and the</t>
  </si>
  <si>
    <t>standard deviation of X, as well as the standard deviation of the residual</t>
  </si>
  <si>
    <t>term, are given below:</t>
  </si>
  <si>
    <t xml:space="preserve">   standard deviation of X</t>
  </si>
  <si>
    <t xml:space="preserve">   standard deviation of residual</t>
  </si>
  <si>
    <t>Now, imagine 10 investigators, each collecting a sample of size 25 from this</t>
  </si>
  <si>
    <t>population and estimating the true relationship. The results of their ten</t>
  </si>
  <si>
    <t>studies are listed in the table below, and the corresponding estimated</t>
  </si>
  <si>
    <t>regression lines are plotted in the chart, overlayed by the true (red) regression</t>
  </si>
  <si>
    <t>line.</t>
  </si>
  <si>
    <t>alpha</t>
  </si>
  <si>
    <t>beta</t>
  </si>
  <si>
    <t>a</t>
  </si>
  <si>
    <t>b</t>
  </si>
  <si>
    <t>Some of the estimated lines are too steep. Some are too level. But the</t>
  </si>
  <si>
    <t>important thing to note is that the estimated lines are usually closest to the</t>
  </si>
  <si>
    <t>true line near X = 20, and move further away as the values of X move further</t>
  </si>
  <si>
    <t>from 20. That is,  a + bX  is typically a less-reliable estimate of the true</t>
  </si>
  <si>
    <t>height of the regression line for larger values of  |X - 20|. Press the</t>
  </si>
  <si>
    <t>"Resample" button a few times to redraw the ten separate samples and see</t>
  </si>
  <si>
    <t>how the results of additional studies compare to the true situation.</t>
  </si>
  <si>
    <t>The prediction equation can be viewed in two somewhat-different ways. For</t>
  </si>
  <si>
    <t>any specific values of the independent variables, it provides an estimate of</t>
  </si>
  <si>
    <t>the mean value of the dependent variable across the subpopulation of</t>
  </si>
  <si>
    <t>individuals for whom the independent variables take those values. And, of</t>
  </si>
  <si>
    <t>course, it also provides a prediction for any one such individual.</t>
  </si>
  <si>
    <r>
      <t xml:space="preserve">The </t>
    </r>
    <r>
      <rPr>
        <b/>
        <sz val="10"/>
        <rFont val="Arial"/>
        <family val="0"/>
      </rPr>
      <t>standard error of the estimated mean</t>
    </r>
    <r>
      <rPr>
        <sz val="10"/>
        <rFont val="Arial"/>
        <family val="0"/>
      </rPr>
      <t xml:space="preserve"> measures uncertainty due to</t>
    </r>
  </si>
  <si>
    <t>sampling error in the "mean value" estimate for the subpopulation. It is this</t>
  </si>
  <si>
    <t>uncertainty we see in the chart - uncertainty about the true value of</t>
  </si>
  <si>
    <t>In a simple linear regression, the standard error of the estimated mean takes</t>
  </si>
  <si>
    <t>the value</t>
  </si>
  <si>
    <t>(the first factor is the standard error of the regression). The formula itself</t>
  </si>
  <si>
    <t>isn't all that important, since it only applies to a simple linear regression (when</t>
  </si>
  <si>
    <t>there are two or more independent variables, the corresponding formula is</t>
  </si>
  <si>
    <t>quite ugly), and since any decent regression-analysis software will compute</t>
  </si>
  <si>
    <t>it for us.</t>
  </si>
  <si>
    <t>But the formula does serve to illustrate two important points, both of which</t>
  </si>
  <si>
    <t>remain true even when there is more than one independent variable.:</t>
  </si>
  <si>
    <t>1. For any given sample size, the standard error of the estimated mean</t>
  </si>
  <si>
    <t>grows as  the independent variables take values further from the most-</t>
  </si>
  <si>
    <t>typically-observed (combination of) values.</t>
  </si>
  <si>
    <t>When there is more than one independent variable, iIt's not just a matter of</t>
  </si>
  <si>
    <t>the distance from the mean values of the independent variables. Hidden</t>
  </si>
  <si>
    <t>extrapolation - when each independent variable takes a not-atypical value,</t>
  </si>
  <si>
    <t>but the combination of values is atypical - can also increase the standard</t>
  </si>
  <si>
    <t>error of the estimated mean.</t>
  </si>
  <si>
    <t>2. For any given values of  the independent variables, the standard</t>
  </si>
  <si>
    <t>error of the estimated mean decreases as we increase our sample</t>
  </si>
  <si>
    <t>size. This is as it should be, since it measures our exposure to</t>
  </si>
  <si>
    <t>sampling error in making our estimate.</t>
  </si>
  <si>
    <t>In order to construct confidence intervals for the mean value of the</t>
  </si>
  <si>
    <t>dependent variable, given values for the independent variables, we simply</t>
  </si>
  <si>
    <t>use the prediction equation to make the estimate, and the standard error of</t>
  </si>
  <si>
    <t>the estimated mean to compute the margin of error in the estimate.</t>
  </si>
  <si>
    <t>When we use the prediction equation to make a prediction for an individual,</t>
  </si>
  <si>
    <t>we must combine the standard error of the estimated mean with the standard</t>
  </si>
  <si>
    <t>error of the regression. (The method of combination, since they are</t>
  </si>
  <si>
    <t>independent sources of potential error, is to convert each to a variance by</t>
  </si>
  <si>
    <t>squaring, add the variances, and then take a square root to get back to a</t>
  </si>
  <si>
    <r>
      <t>standard deviation again.) The result is the</t>
    </r>
    <r>
      <rPr>
        <b/>
        <sz val="10"/>
        <rFont val="Arial"/>
        <family val="0"/>
      </rPr>
      <t xml:space="preserve"> standard error of the prediction</t>
    </r>
    <r>
      <rPr>
        <sz val="10"/>
        <rFont val="Arial"/>
        <family val="0"/>
      </rPr>
      <t>.</t>
    </r>
  </si>
  <si>
    <t>The standard error of the prediction therefore consists of two components.</t>
  </si>
  <si>
    <t>One (the standard error of the estimated mean) can be reduced by</t>
  </si>
  <si>
    <t>increasing the sample size. The other (the standard error of the regression)</t>
  </si>
  <si>
    <t>can be reduced only by including new (and relevant) independent variables</t>
  </si>
  <si>
    <t>in our model.</t>
  </si>
  <si>
    <t>We're done! But if you'd like to test your intuition, go back up to the chart,</t>
  </si>
  <si>
    <t>and ask yourself whether an increase in the standard deviation of X, or in</t>
  </si>
  <si>
    <t>the standard error of the regression, wolud increase or decrease the spread</t>
  </si>
  <si>
    <t>of the estimated regression lines around the true line. Then change either of</t>
  </si>
  <si>
    <t>the two numbers in the yellow cells, and hit the resample button a few times</t>
  </si>
  <si>
    <t>to see the effect. An explanation of what you see is given below (to keep</t>
  </si>
  <si>
    <t>from giving away the answer, I've placed it down about 40 lines).</t>
  </si>
  <si>
    <t>Increasing the standard deviation of  X  will tighten up the estimated lines</t>
  </si>
  <si>
    <t>around the true line. By spreading out the possible values of  X, we make</t>
  </si>
  <si>
    <t>values near the left and right sides of the chart less atypical. (This can also</t>
  </si>
  <si>
    <t>be seen directly from the formula for the standard error of the estimated</t>
  </si>
  <si>
    <t>mean: We're increasing the denominator of the second term inside the</t>
  </si>
  <si>
    <t>square root.)</t>
  </si>
  <si>
    <t>Increasing the standard error of the regression will widen the spread of the</t>
  </si>
  <si>
    <t>estimated lines. With more "noise" in the model (and the same sample</t>
  </si>
  <si>
    <t>size), our estimates of the true coefficients will become less reliable. (This</t>
  </si>
  <si>
    <t>can also be seen from the formula, which has the standard error of the</t>
  </si>
  <si>
    <t>regression as its leading factor outside the square root.)</t>
  </si>
  <si>
    <t>(1) The model coefficients might have been misestimated (due to sampling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</si>
</sst>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_)"/>
    <numFmt numFmtId="166" formatCode="0.000%"/>
    <numFmt numFmtId="167" formatCode="&quot;$&quot;#,##0.0000"/>
    <numFmt numFmtId="168" formatCode="#,##0.0000"/>
    <numFmt numFmtId="169" formatCode="0.0000%"/>
    <numFmt numFmtId="170" formatCode="0.00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Tahoma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7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right"/>
    </xf>
    <xf numFmtId="0" fontId="0" fillId="0" borderId="0" xfId="0" applyAlignment="1">
      <alignment horizontal="left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 True Regression Line,
and Ten Estimates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0225"/>
          <c:w val="0.8975"/>
          <c:h val="0.78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spPr>
              <a:ln w="127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5"/>
            <c:spPr>
              <a:ln w="12700">
                <a:solidFill>
                  <a:srgbClr val="000080"/>
                </a:solidFill>
              </a:ln>
            </c:spPr>
            <c:marker>
              <c:symbol val="auto"/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auto"/>
            </c:marker>
          </c:dPt>
          <c:xVal>
            <c:numRef>
              <c:f>Data!$C$2:$C$33</c:f>
              <c:numCache>
                <c:ptCount val="32"/>
                <c:pt idx="0">
                  <c:v>0</c:v>
                </c:pt>
                <c:pt idx="1">
                  <c:v>40</c:v>
                </c:pt>
                <c:pt idx="3">
                  <c:v>0</c:v>
                </c:pt>
                <c:pt idx="4">
                  <c:v>40</c:v>
                </c:pt>
                <c:pt idx="6">
                  <c:v>0</c:v>
                </c:pt>
                <c:pt idx="7">
                  <c:v>40</c:v>
                </c:pt>
                <c:pt idx="9">
                  <c:v>0</c:v>
                </c:pt>
                <c:pt idx="10">
                  <c:v>40</c:v>
                </c:pt>
                <c:pt idx="12">
                  <c:v>0</c:v>
                </c:pt>
                <c:pt idx="13">
                  <c:v>40</c:v>
                </c:pt>
                <c:pt idx="15">
                  <c:v>0</c:v>
                </c:pt>
                <c:pt idx="16">
                  <c:v>40</c:v>
                </c:pt>
                <c:pt idx="18">
                  <c:v>0</c:v>
                </c:pt>
                <c:pt idx="19">
                  <c:v>40</c:v>
                </c:pt>
                <c:pt idx="21">
                  <c:v>0</c:v>
                </c:pt>
                <c:pt idx="22">
                  <c:v>40</c:v>
                </c:pt>
                <c:pt idx="24">
                  <c:v>0</c:v>
                </c:pt>
                <c:pt idx="25">
                  <c:v>40</c:v>
                </c:pt>
                <c:pt idx="27">
                  <c:v>0</c:v>
                </c:pt>
                <c:pt idx="28">
                  <c:v>40</c:v>
                </c:pt>
                <c:pt idx="30">
                  <c:v>0</c:v>
                </c:pt>
                <c:pt idx="31">
                  <c:v>40</c:v>
                </c:pt>
              </c:numCache>
            </c:numRef>
          </c:xVal>
          <c:yVal>
            <c:numRef>
              <c:f>Data!$D$2:$D$33</c:f>
              <c:numCache>
                <c:ptCount val="32"/>
                <c:pt idx="0">
                  <c:v>103.85251076622528</c:v>
                </c:pt>
                <c:pt idx="1">
                  <c:v>252.81433756454874</c:v>
                </c:pt>
                <c:pt idx="3">
                  <c:v>109.63708425468344</c:v>
                </c:pt>
                <c:pt idx="4">
                  <c:v>256.2273826241317</c:v>
                </c:pt>
                <c:pt idx="6">
                  <c:v>89.11378697279808</c:v>
                </c:pt>
                <c:pt idx="7">
                  <c:v>273.19967260646416</c:v>
                </c:pt>
                <c:pt idx="9">
                  <c:v>121.83249606821587</c:v>
                </c:pt>
                <c:pt idx="10">
                  <c:v>235.52105692619932</c:v>
                </c:pt>
                <c:pt idx="12">
                  <c:v>97.06449332765558</c:v>
                </c:pt>
                <c:pt idx="13">
                  <c:v>264.59224041694586</c:v>
                </c:pt>
                <c:pt idx="15">
                  <c:v>87.23985044187548</c:v>
                </c:pt>
                <c:pt idx="16">
                  <c:v>277.25631817043114</c:v>
                </c:pt>
                <c:pt idx="18">
                  <c:v>90.2561850275479</c:v>
                </c:pt>
                <c:pt idx="19">
                  <c:v>267.6191115220068</c:v>
                </c:pt>
                <c:pt idx="21">
                  <c:v>106.11707492357405</c:v>
                </c:pt>
                <c:pt idx="22">
                  <c:v>253.57042670328366</c:v>
                </c:pt>
                <c:pt idx="24">
                  <c:v>118.1922829951758</c:v>
                </c:pt>
                <c:pt idx="25">
                  <c:v>240.47215641414664</c:v>
                </c:pt>
                <c:pt idx="27">
                  <c:v>87.46907331424055</c:v>
                </c:pt>
                <c:pt idx="28">
                  <c:v>270.5519637049538</c:v>
                </c:pt>
                <c:pt idx="30">
                  <c:v>100</c:v>
                </c:pt>
                <c:pt idx="31">
                  <c:v>260</c:v>
                </c:pt>
              </c:numCache>
            </c:numRef>
          </c:yVal>
          <c:smooth val="0"/>
        </c:ser>
        <c:axId val="4261961"/>
        <c:axId val="38357650"/>
      </c:scatterChart>
      <c:valAx>
        <c:axId val="4261961"/>
        <c:scaling>
          <c:orientation val="minMax"/>
          <c:max val="2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57650"/>
        <c:crosses val="autoZero"/>
        <c:crossBetween val="midCat"/>
        <c:dispUnits/>
      </c:valAx>
      <c:valAx>
        <c:axId val="38357650"/>
        <c:scaling>
          <c:orientation val="minMax"/>
          <c:max val="21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1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1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2.emf" /><Relationship Id="rId8" Type="http://schemas.openxmlformats.org/officeDocument/2006/relationships/image" Target="../media/image7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37</xdr:row>
      <xdr:rowOff>152400</xdr:rowOff>
    </xdr:from>
    <xdr:to>
      <xdr:col>8</xdr:col>
      <xdr:colOff>19050</xdr:colOff>
      <xdr:row>54</xdr:row>
      <xdr:rowOff>114300</xdr:rowOff>
    </xdr:to>
    <xdr:graphicFrame>
      <xdr:nvGraphicFramePr>
        <xdr:cNvPr id="1" name="Chart 4"/>
        <xdr:cNvGraphicFramePr/>
      </xdr:nvGraphicFramePr>
      <xdr:xfrm>
        <a:off x="1466850" y="6200775"/>
        <a:ext cx="29337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oleObject" Target="../embeddings/oleObject_2_6.bin" /><Relationship Id="rId9" Type="http://schemas.openxmlformats.org/officeDocument/2006/relationships/oleObject" Target="../embeddings/oleObject_2_7.bin" /><Relationship Id="rId10" Type="http://schemas.openxmlformats.org/officeDocument/2006/relationships/oleObject" Target="../embeddings/oleObject_2_8.bin" /><Relationship Id="rId11" Type="http://schemas.openxmlformats.org/officeDocument/2006/relationships/oleObject" Target="../embeddings/oleObject_2_9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A1" sqref="A1"/>
    </sheetView>
  </sheetViews>
  <sheetFormatPr defaultColWidth="9.140625" defaultRowHeight="12.75"/>
  <sheetData>
    <row r="1" spans="1:26" ht="12.75">
      <c r="A1" s="7" t="s">
        <v>0</v>
      </c>
      <c r="B1" s="7" t="s">
        <v>1</v>
      </c>
      <c r="C1" s="3" t="s">
        <v>2</v>
      </c>
      <c r="D1" s="3"/>
      <c r="F1" s="3" t="s">
        <v>3</v>
      </c>
      <c r="G1" s="3"/>
      <c r="H1" s="3"/>
      <c r="I1" s="3"/>
      <c r="J1" s="3"/>
      <c r="K1" s="3"/>
      <c r="L1" s="3"/>
      <c r="M1" s="3"/>
      <c r="N1" s="3"/>
      <c r="O1" s="3"/>
      <c r="Q1" s="3" t="s">
        <v>4</v>
      </c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2">
        <f>AVERAGE(Q2:Q26)-B2*AVERAGE(F2:F26)</f>
        <v>82.71267879614962</v>
      </c>
      <c r="B2" s="2">
        <f>COVAR(F2:F26,Q2:Q26)/VARP(F2:F26)</f>
        <v>4.926742560013748</v>
      </c>
      <c r="C2">
        <v>0</v>
      </c>
      <c r="D2">
        <f>A2</f>
        <v>82.71267879614962</v>
      </c>
      <c r="F2">
        <f aca="true" ca="1" t="shared" si="0" ref="F2:O11">NORMINV(RAND(),xbar,xsigma)</f>
        <v>17.528348103514872</v>
      </c>
      <c r="G2">
        <f ca="1" t="shared" si="0"/>
        <v>20.457357600680552</v>
      </c>
      <c r="H2">
        <f ca="1" t="shared" si="0"/>
        <v>19.319863945856923</v>
      </c>
      <c r="I2">
        <f ca="1" t="shared" si="0"/>
        <v>21.01622390502598</v>
      </c>
      <c r="J2">
        <f ca="1" t="shared" si="0"/>
        <v>23.76672687707469</v>
      </c>
      <c r="K2">
        <f ca="1" t="shared" si="0"/>
        <v>19.121459950401913</v>
      </c>
      <c r="L2">
        <f ca="1" t="shared" si="0"/>
        <v>19.95431380739319</v>
      </c>
      <c r="M2">
        <f ca="1" t="shared" si="0"/>
        <v>20.094678398454562</v>
      </c>
      <c r="N2">
        <f ca="1" t="shared" si="0"/>
        <v>17.388745214266237</v>
      </c>
      <c r="O2">
        <f ca="1" t="shared" si="0"/>
        <v>17.100621840218082</v>
      </c>
      <c r="Q2">
        <f aca="true" ca="1" t="shared" si="1" ref="Q2:Z11">beta*F2+NORMINV(RAND(),alpha,stderr.regr)</f>
        <v>169.3136669015803</v>
      </c>
      <c r="R2">
        <f ca="1" t="shared" si="1"/>
        <v>190.6229526863899</v>
      </c>
      <c r="S2">
        <f ca="1" t="shared" si="1"/>
        <v>178.2229519446264</v>
      </c>
      <c r="T2">
        <f ca="1" t="shared" si="1"/>
        <v>174.62297637364827</v>
      </c>
      <c r="U2">
        <f ca="1" t="shared" si="1"/>
        <v>191.85419932880905</v>
      </c>
      <c r="V2">
        <f ca="1" t="shared" si="1"/>
        <v>175.3882115732995</v>
      </c>
      <c r="W2">
        <f ca="1" t="shared" si="1"/>
        <v>175.14820501644863</v>
      </c>
      <c r="X2">
        <f ca="1" t="shared" si="1"/>
        <v>173.20432834792882</v>
      </c>
      <c r="Y2">
        <f ca="1" t="shared" si="1"/>
        <v>168.8551042204199</v>
      </c>
      <c r="Z2">
        <f ca="1" t="shared" si="1"/>
        <v>172.85485500877257</v>
      </c>
    </row>
    <row r="3" spans="1:26" ht="12.75">
      <c r="A3" s="2">
        <f>AVERAGE(R2:R26)-B3*AVERAGE(G2:G26)</f>
        <v>105.51473645590862</v>
      </c>
      <c r="B3" s="2">
        <f>COVAR(G2:G26,R2:R26)/VARP(G2:G26)</f>
        <v>3.6843285212365604</v>
      </c>
      <c r="C3">
        <v>40</v>
      </c>
      <c r="D3" s="1">
        <f>D2+C3*B2</f>
        <v>279.7823811966996</v>
      </c>
      <c r="F3">
        <f ca="1" t="shared" si="0"/>
        <v>16.268415998201817</v>
      </c>
      <c r="G3">
        <f ca="1" t="shared" si="0"/>
        <v>18.2184363034321</v>
      </c>
      <c r="H3">
        <f ca="1" t="shared" si="0"/>
        <v>18.86326577325235</v>
      </c>
      <c r="I3">
        <f ca="1" t="shared" si="0"/>
        <v>21.071628048521234</v>
      </c>
      <c r="J3">
        <f ca="1" t="shared" si="0"/>
        <v>22.39481778407935</v>
      </c>
      <c r="K3">
        <f ca="1" t="shared" si="0"/>
        <v>23.022341843461618</v>
      </c>
      <c r="L3">
        <f ca="1" t="shared" si="0"/>
        <v>19.872811713430565</v>
      </c>
      <c r="M3">
        <f ca="1" t="shared" si="0"/>
        <v>19.87287537805969</v>
      </c>
      <c r="N3">
        <f ca="1" t="shared" si="0"/>
        <v>21.184380380436778</v>
      </c>
      <c r="O3">
        <f ca="1" t="shared" si="0"/>
        <v>23.405939423828386</v>
      </c>
      <c r="Q3">
        <f ca="1" t="shared" si="1"/>
        <v>150.48806108068675</v>
      </c>
      <c r="R3">
        <f ca="1" t="shared" si="1"/>
        <v>163.29660229501314</v>
      </c>
      <c r="S3">
        <f ca="1" t="shared" si="1"/>
        <v>169.07731878716731</v>
      </c>
      <c r="T3">
        <f ca="1" t="shared" si="1"/>
        <v>188.68047663971083</v>
      </c>
      <c r="U3">
        <f ca="1" t="shared" si="1"/>
        <v>183.64258085028268</v>
      </c>
      <c r="V3">
        <f ca="1" t="shared" si="1"/>
        <v>186.8275949161034</v>
      </c>
      <c r="W3">
        <f ca="1" t="shared" si="1"/>
        <v>182.86290287476731</v>
      </c>
      <c r="X3">
        <f ca="1" t="shared" si="1"/>
        <v>185.52383880858542</v>
      </c>
      <c r="Y3">
        <f ca="1" t="shared" si="1"/>
        <v>178.64024630369386</v>
      </c>
      <c r="Z3">
        <f ca="1" t="shared" si="1"/>
        <v>189.94808033283334</v>
      </c>
    </row>
    <row r="4" spans="1:26" ht="12.75">
      <c r="A4" s="2">
        <f>AVERAGE(S2:S26)-B4*AVERAGE(H2:H26)</f>
        <v>97.74920148139438</v>
      </c>
      <c r="B4" s="2">
        <f>COVAR(H2:H26,S2:S26)/VARP(H2:H26)</f>
        <v>4.102062293236333</v>
      </c>
      <c r="F4">
        <f ca="1" t="shared" si="0"/>
        <v>18.056869117135648</v>
      </c>
      <c r="G4">
        <f ca="1" t="shared" si="0"/>
        <v>20.28036538424203</v>
      </c>
      <c r="H4">
        <f ca="1" t="shared" si="0"/>
        <v>18.3465295372298</v>
      </c>
      <c r="I4">
        <f ca="1" t="shared" si="0"/>
        <v>22.475380824762397</v>
      </c>
      <c r="J4">
        <f ca="1" t="shared" si="0"/>
        <v>20.35240873330622</v>
      </c>
      <c r="K4">
        <f ca="1" t="shared" si="0"/>
        <v>21.00663100965903</v>
      </c>
      <c r="L4">
        <f ca="1" t="shared" si="0"/>
        <v>21.842013261921238</v>
      </c>
      <c r="M4">
        <f ca="1" t="shared" si="0"/>
        <v>21.898888513096608</v>
      </c>
      <c r="N4">
        <f ca="1" t="shared" si="0"/>
        <v>17.930949575675186</v>
      </c>
      <c r="O4">
        <f ca="1" t="shared" si="0"/>
        <v>20.152913344209082</v>
      </c>
      <c r="Q4">
        <f ca="1" t="shared" si="1"/>
        <v>179.74125785229262</v>
      </c>
      <c r="R4">
        <f ca="1" t="shared" si="1"/>
        <v>175.11568603338674</v>
      </c>
      <c r="S4">
        <f ca="1" t="shared" si="1"/>
        <v>174.85200987692224</v>
      </c>
      <c r="T4">
        <f ca="1" t="shared" si="1"/>
        <v>187.9707933764439</v>
      </c>
      <c r="U4">
        <f ca="1" t="shared" si="1"/>
        <v>181.79978769665468</v>
      </c>
      <c r="V4">
        <f ca="1" t="shared" si="1"/>
        <v>184.30246927862754</v>
      </c>
      <c r="W4">
        <f ca="1" t="shared" si="1"/>
        <v>196.42195456952322</v>
      </c>
      <c r="X4">
        <f ca="1" t="shared" si="1"/>
        <v>194.74094915465685</v>
      </c>
      <c r="Y4">
        <f ca="1" t="shared" si="1"/>
        <v>175.461057551438</v>
      </c>
      <c r="Z4">
        <f ca="1" t="shared" si="1"/>
        <v>193.06707417825237</v>
      </c>
    </row>
    <row r="5" spans="1:26" ht="12.75">
      <c r="A5" s="2">
        <f>AVERAGE(T2:T26)-B5*AVERAGE(I2:I26)</f>
        <v>99.95303405347094</v>
      </c>
      <c r="B5" s="2">
        <f>COVAR(I2:I26,T2:T26)/VARP(I2:I26)</f>
        <v>4.0381206562827465</v>
      </c>
      <c r="C5">
        <v>0</v>
      </c>
      <c r="D5">
        <f>A3</f>
        <v>105.51473645590862</v>
      </c>
      <c r="F5">
        <f ca="1" t="shared" si="0"/>
        <v>21.262692421732936</v>
      </c>
      <c r="G5">
        <f ca="1" t="shared" si="0"/>
        <v>17.13823854108341</v>
      </c>
      <c r="H5">
        <f ca="1" t="shared" si="0"/>
        <v>20.008149072527885</v>
      </c>
      <c r="I5">
        <f ca="1" t="shared" si="0"/>
        <v>19.299541286745807</v>
      </c>
      <c r="J5">
        <f ca="1" t="shared" si="0"/>
        <v>18.96874669502722</v>
      </c>
      <c r="K5">
        <f ca="1" t="shared" si="0"/>
        <v>21.996122591663152</v>
      </c>
      <c r="L5">
        <f ca="1" t="shared" si="0"/>
        <v>19.749950347904814</v>
      </c>
      <c r="M5">
        <f ca="1" t="shared" si="0"/>
        <v>20.832997102406807</v>
      </c>
      <c r="N5">
        <f ca="1" t="shared" si="0"/>
        <v>17.641843947349116</v>
      </c>
      <c r="O5">
        <f ca="1" t="shared" si="0"/>
        <v>17.31428033555858</v>
      </c>
      <c r="Q5">
        <f ca="1" t="shared" si="1"/>
        <v>183.22857886203565</v>
      </c>
      <c r="R5">
        <f ca="1" t="shared" si="1"/>
        <v>175.77456947008613</v>
      </c>
      <c r="S5">
        <f ca="1" t="shared" si="1"/>
        <v>182.72901388598257</v>
      </c>
      <c r="T5">
        <f ca="1" t="shared" si="1"/>
        <v>167.5254161452176</v>
      </c>
      <c r="U5">
        <f ca="1" t="shared" si="1"/>
        <v>176.4366929816606</v>
      </c>
      <c r="V5">
        <f ca="1" t="shared" si="1"/>
        <v>187.13892632120405</v>
      </c>
      <c r="W5">
        <f ca="1" t="shared" si="1"/>
        <v>172.40611941786483</v>
      </c>
      <c r="X5">
        <f ca="1" t="shared" si="1"/>
        <v>184.5256456360221</v>
      </c>
      <c r="Y5">
        <f ca="1" t="shared" si="1"/>
        <v>174.00266005977755</v>
      </c>
      <c r="Z5">
        <f ca="1" t="shared" si="1"/>
        <v>173.30933633245877</v>
      </c>
    </row>
    <row r="6" spans="1:26" ht="12.75">
      <c r="A6" s="2">
        <f>AVERAGE(U2:U26)-B6*AVERAGE(J2:J26)</f>
        <v>113.14297498717511</v>
      </c>
      <c r="B6" s="2">
        <f>COVAR(J2:J26,U2:U26)/VARP(J2:J26)</f>
        <v>3.3510374186479215</v>
      </c>
      <c r="C6">
        <v>40</v>
      </c>
      <c r="D6" s="1">
        <f>D5+C3*B3</f>
        <v>252.88787730537103</v>
      </c>
      <c r="F6">
        <f ca="1" t="shared" si="0"/>
        <v>22.143988240277395</v>
      </c>
      <c r="G6">
        <f ca="1" t="shared" si="0"/>
        <v>23.62293576472439</v>
      </c>
      <c r="H6">
        <f ca="1" t="shared" si="0"/>
        <v>23.53849827661179</v>
      </c>
      <c r="I6">
        <f ca="1" t="shared" si="0"/>
        <v>19.031465449661482</v>
      </c>
      <c r="J6">
        <f ca="1" t="shared" si="0"/>
        <v>23.838504198938608</v>
      </c>
      <c r="K6">
        <f ca="1" t="shared" si="0"/>
        <v>19.376000232587103</v>
      </c>
      <c r="L6">
        <f ca="1" t="shared" si="0"/>
        <v>21.99796886590775</v>
      </c>
      <c r="M6">
        <f ca="1" t="shared" si="0"/>
        <v>16.934657247038558</v>
      </c>
      <c r="N6">
        <f ca="1" t="shared" si="0"/>
        <v>18.298990249168128</v>
      </c>
      <c r="O6">
        <f ca="1" t="shared" si="0"/>
        <v>21.07987943920307</v>
      </c>
      <c r="Q6">
        <f ca="1" t="shared" si="1"/>
        <v>202.25275238743052</v>
      </c>
      <c r="R6">
        <f ca="1" t="shared" si="1"/>
        <v>188.00025645730784</v>
      </c>
      <c r="S6">
        <f ca="1" t="shared" si="1"/>
        <v>199.8193220057874</v>
      </c>
      <c r="T6">
        <f ca="1" t="shared" si="1"/>
        <v>187.12443579686806</v>
      </c>
      <c r="U6">
        <f ca="1" t="shared" si="1"/>
        <v>193.30562099610688</v>
      </c>
      <c r="V6">
        <f ca="1" t="shared" si="1"/>
        <v>183.43912233802257</v>
      </c>
      <c r="W6">
        <f ca="1" t="shared" si="1"/>
        <v>190.15934230963467</v>
      </c>
      <c r="X6">
        <f ca="1" t="shared" si="1"/>
        <v>172.34199094644282</v>
      </c>
      <c r="Y6">
        <f ca="1" t="shared" si="1"/>
        <v>164.62292751355562</v>
      </c>
      <c r="Z6">
        <f ca="1" t="shared" si="1"/>
        <v>188.42785766508314</v>
      </c>
    </row>
    <row r="7" spans="1:26" ht="12.75">
      <c r="A7" s="2">
        <f>AVERAGE(V2:V26)-B7*AVERAGE(K2:K26)</f>
        <v>119.39498168997032</v>
      </c>
      <c r="B7" s="2">
        <f>COVAR(K2:K26,V2:V26)/VARP(K2:K26)</f>
        <v>2.9750116944133675</v>
      </c>
      <c r="F7">
        <f ca="1" t="shared" si="0"/>
        <v>16.530405041994527</v>
      </c>
      <c r="G7">
        <f ca="1" t="shared" si="0"/>
        <v>20.859090505400673</v>
      </c>
      <c r="H7">
        <f ca="1" t="shared" si="0"/>
        <v>21.77242782228859</v>
      </c>
      <c r="I7">
        <f ca="1" t="shared" si="0"/>
        <v>18.628045432269573</v>
      </c>
      <c r="J7">
        <f ca="1" t="shared" si="0"/>
        <v>20.72120201366488</v>
      </c>
      <c r="K7">
        <f ca="1" t="shared" si="0"/>
        <v>18.485445757978596</v>
      </c>
      <c r="L7">
        <f ca="1" t="shared" si="0"/>
        <v>22.387878339504823</v>
      </c>
      <c r="M7">
        <f ca="1" t="shared" si="0"/>
        <v>17.66893779451493</v>
      </c>
      <c r="N7">
        <f ca="1" t="shared" si="0"/>
        <v>21.469661583541892</v>
      </c>
      <c r="O7">
        <f ca="1" t="shared" si="0"/>
        <v>21.605626493983436</v>
      </c>
      <c r="Q7">
        <f ca="1" t="shared" si="1"/>
        <v>169.0442768446519</v>
      </c>
      <c r="R7">
        <f ca="1" t="shared" si="1"/>
        <v>180.68559984356398</v>
      </c>
      <c r="S7">
        <f ca="1" t="shared" si="1"/>
        <v>184.1094904190686</v>
      </c>
      <c r="T7">
        <f ca="1" t="shared" si="1"/>
        <v>178.56335307413246</v>
      </c>
      <c r="U7">
        <f ca="1" t="shared" si="1"/>
        <v>183.13861846734653</v>
      </c>
      <c r="V7">
        <f ca="1" t="shared" si="1"/>
        <v>173.21953964681597</v>
      </c>
      <c r="W7">
        <f ca="1" t="shared" si="1"/>
        <v>189.67952018982032</v>
      </c>
      <c r="X7">
        <f ca="1" t="shared" si="1"/>
        <v>169.32766175130382</v>
      </c>
      <c r="Y7">
        <f ca="1" t="shared" si="1"/>
        <v>184.12964709539665</v>
      </c>
      <c r="Z7">
        <f ca="1" t="shared" si="1"/>
        <v>187.5202092375548</v>
      </c>
    </row>
    <row r="8" spans="1:26" ht="12.75">
      <c r="A8" s="2">
        <f>AVERAGE(W2:W26)-B8*AVERAGE(L2:L26)</f>
        <v>86.26430312361998</v>
      </c>
      <c r="B8" s="2">
        <f>COVAR(L2:L26,W2:W26)/VARP(L2:L26)</f>
        <v>4.659897745246034</v>
      </c>
      <c r="C8">
        <v>0</v>
      </c>
      <c r="D8">
        <f>A4</f>
        <v>97.74920148139438</v>
      </c>
      <c r="F8">
        <f ca="1" t="shared" si="0"/>
        <v>19.247625055431854</v>
      </c>
      <c r="G8">
        <f ca="1" t="shared" si="0"/>
        <v>19.735382516519167</v>
      </c>
      <c r="H8">
        <f ca="1" t="shared" si="0"/>
        <v>21.446219357603695</v>
      </c>
      <c r="I8">
        <f ca="1" t="shared" si="0"/>
        <v>18.024750311742537</v>
      </c>
      <c r="J8">
        <f ca="1" t="shared" si="0"/>
        <v>19.494234543817583</v>
      </c>
      <c r="K8">
        <f ca="1" t="shared" si="0"/>
        <v>18.450771272473503</v>
      </c>
      <c r="L8">
        <f ca="1" t="shared" si="0"/>
        <v>18.920916368660983</v>
      </c>
      <c r="M8">
        <f ca="1" t="shared" si="0"/>
        <v>21.379053173877764</v>
      </c>
      <c r="N8">
        <f ca="1" t="shared" si="0"/>
        <v>20.424261088483036</v>
      </c>
      <c r="O8">
        <f ca="1" t="shared" si="0"/>
        <v>20.182169515028363</v>
      </c>
      <c r="Q8">
        <f ca="1" t="shared" si="1"/>
        <v>183.03321940009482</v>
      </c>
      <c r="R8">
        <f ca="1" t="shared" si="1"/>
        <v>184.69202859676443</v>
      </c>
      <c r="S8">
        <f ca="1" t="shared" si="1"/>
        <v>180.35546690924093</v>
      </c>
      <c r="T8">
        <f ca="1" t="shared" si="1"/>
        <v>182.1906271285843</v>
      </c>
      <c r="U8">
        <f ca="1" t="shared" si="1"/>
        <v>176.0338413984573</v>
      </c>
      <c r="V8">
        <f ca="1" t="shared" si="1"/>
        <v>178.74488821660634</v>
      </c>
      <c r="W8">
        <f ca="1" t="shared" si="1"/>
        <v>162.17352185747586</v>
      </c>
      <c r="X8">
        <f ca="1" t="shared" si="1"/>
        <v>187.8121229307726</v>
      </c>
      <c r="Y8">
        <f ca="1" t="shared" si="1"/>
        <v>183.97077201341745</v>
      </c>
      <c r="Z8">
        <f ca="1" t="shared" si="1"/>
        <v>172.74507899826858</v>
      </c>
    </row>
    <row r="9" spans="1:26" ht="12.75">
      <c r="A9" s="2">
        <f>AVERAGE(X2:X26)-B9*AVERAGE(M2:M26)</f>
        <v>95.8775162495517</v>
      </c>
      <c r="B9" s="2">
        <f>COVAR(M2:M26,X2:X26)/VARP(M2:M26)</f>
        <v>4.203362235596863</v>
      </c>
      <c r="C9">
        <v>40</v>
      </c>
      <c r="D9" s="1">
        <f>D8+C3*B4</f>
        <v>261.8316932108477</v>
      </c>
      <c r="F9">
        <f ca="1" t="shared" si="0"/>
        <v>22.78986135526793</v>
      </c>
      <c r="G9">
        <f ca="1" t="shared" si="0"/>
        <v>18.21999608684564</v>
      </c>
      <c r="H9">
        <f ca="1" t="shared" si="0"/>
        <v>17.262193573988043</v>
      </c>
      <c r="I9">
        <f ca="1" t="shared" si="0"/>
        <v>20.479085429105908</v>
      </c>
      <c r="J9">
        <f ca="1" t="shared" si="0"/>
        <v>21.05437948150211</v>
      </c>
      <c r="K9">
        <f ca="1" t="shared" si="0"/>
        <v>18.166654222586658</v>
      </c>
      <c r="L9">
        <f ca="1" t="shared" si="0"/>
        <v>21.306366357312072</v>
      </c>
      <c r="M9">
        <f ca="1" t="shared" si="0"/>
        <v>17.886861820006743</v>
      </c>
      <c r="N9">
        <f ca="1" t="shared" si="0"/>
        <v>20.919244484975934</v>
      </c>
      <c r="O9">
        <f ca="1" t="shared" si="0"/>
        <v>19.540964381594677</v>
      </c>
      <c r="Q9">
        <f ca="1" t="shared" si="1"/>
        <v>192.96964455832494</v>
      </c>
      <c r="R9">
        <f ca="1" t="shared" si="1"/>
        <v>165.55610545736272</v>
      </c>
      <c r="S9">
        <f ca="1" t="shared" si="1"/>
        <v>159.29610799474176</v>
      </c>
      <c r="T9">
        <f ca="1" t="shared" si="1"/>
        <v>179.44841420074226</v>
      </c>
      <c r="U9">
        <f ca="1" t="shared" si="1"/>
        <v>183.1402373679157</v>
      </c>
      <c r="V9">
        <f ca="1" t="shared" si="1"/>
        <v>174.56770183314802</v>
      </c>
      <c r="W9">
        <f ca="1" t="shared" si="1"/>
        <v>199.8400994122494</v>
      </c>
      <c r="X9">
        <f ca="1" t="shared" si="1"/>
        <v>175.28150738115073</v>
      </c>
      <c r="Y9">
        <f ca="1" t="shared" si="1"/>
        <v>174.96394593734294</v>
      </c>
      <c r="Z9">
        <f ca="1" t="shared" si="1"/>
        <v>174.9181210467941</v>
      </c>
    </row>
    <row r="10" spans="1:26" ht="12.75">
      <c r="A10" s="2">
        <f>AVERAGE(Y2:Y26)-B10*AVERAGE(N2:N26)</f>
        <v>125.60719495493123</v>
      </c>
      <c r="B10" s="2">
        <f>COVAR(N2:N26,Y2:Y26)/VARP(N2:N26)</f>
        <v>2.6895845579590536</v>
      </c>
      <c r="F10">
        <f ca="1" t="shared" si="0"/>
        <v>17.237400748417713</v>
      </c>
      <c r="G10">
        <f ca="1" t="shared" si="0"/>
        <v>19.61324647301808</v>
      </c>
      <c r="H10">
        <f ca="1" t="shared" si="0"/>
        <v>18.56281192478491</v>
      </c>
      <c r="I10">
        <f ca="1" t="shared" si="0"/>
        <v>19.79642552716541</v>
      </c>
      <c r="J10">
        <f ca="1" t="shared" si="0"/>
        <v>15.047692209482193</v>
      </c>
      <c r="K10">
        <f ca="1" t="shared" si="0"/>
        <v>20.81936377682723</v>
      </c>
      <c r="L10">
        <f ca="1" t="shared" si="0"/>
        <v>18.588268681487534</v>
      </c>
      <c r="M10">
        <f ca="1" t="shared" si="0"/>
        <v>19.49076027405681</v>
      </c>
      <c r="N10">
        <f ca="1" t="shared" si="0"/>
        <v>19.363024016929558</v>
      </c>
      <c r="O10">
        <f ca="1" t="shared" si="0"/>
        <v>18.51263055461459</v>
      </c>
      <c r="Q10">
        <f ca="1" t="shared" si="1"/>
        <v>163.53791397676105</v>
      </c>
      <c r="R10">
        <f ca="1" t="shared" si="1"/>
        <v>182.58048657997278</v>
      </c>
      <c r="S10">
        <f ca="1" t="shared" si="1"/>
        <v>181.48898834595457</v>
      </c>
      <c r="T10">
        <f ca="1" t="shared" si="1"/>
        <v>180.63070729083847</v>
      </c>
      <c r="U10">
        <f ca="1" t="shared" si="1"/>
        <v>159.06475073250476</v>
      </c>
      <c r="V10">
        <f ca="1" t="shared" si="1"/>
        <v>173.70189470937476</v>
      </c>
      <c r="W10">
        <f ca="1" t="shared" si="1"/>
        <v>175.6196234052186</v>
      </c>
      <c r="X10">
        <f ca="1" t="shared" si="1"/>
        <v>182.65762992057716</v>
      </c>
      <c r="Y10">
        <f ca="1" t="shared" si="1"/>
        <v>179.76053686623345</v>
      </c>
      <c r="Z10">
        <f ca="1" t="shared" si="1"/>
        <v>176.16747118125204</v>
      </c>
    </row>
    <row r="11" spans="1:26" ht="12.75">
      <c r="A11" s="2">
        <f>AVERAGE(Z2:Z26)-B11*AVERAGE(O2:O26)</f>
        <v>117.72850544215935</v>
      </c>
      <c r="B11" s="2">
        <f>COVAR(O2:O26,Z2:Z26)/VARP(O2:O26)</f>
        <v>3.0834043432533216</v>
      </c>
      <c r="C11">
        <v>0</v>
      </c>
      <c r="D11">
        <f>A5</f>
        <v>99.95303405347094</v>
      </c>
      <c r="F11">
        <f ca="1" t="shared" si="0"/>
        <v>21.534490365884267</v>
      </c>
      <c r="G11">
        <f ca="1" t="shared" si="0"/>
        <v>20.92723439593101</v>
      </c>
      <c r="H11">
        <f ca="1" t="shared" si="0"/>
        <v>16.944170561619103</v>
      </c>
      <c r="I11">
        <f ca="1" t="shared" si="0"/>
        <v>18.722332748002373</v>
      </c>
      <c r="J11">
        <f ca="1" t="shared" si="0"/>
        <v>21.134894773713313</v>
      </c>
      <c r="K11">
        <f ca="1" t="shared" si="0"/>
        <v>22.051619958365336</v>
      </c>
      <c r="L11">
        <f ca="1" t="shared" si="0"/>
        <v>20.863287823449355</v>
      </c>
      <c r="M11">
        <f ca="1" t="shared" si="0"/>
        <v>18.608818714274094</v>
      </c>
      <c r="N11">
        <f ca="1" t="shared" si="0"/>
        <v>21.349203557765577</v>
      </c>
      <c r="O11">
        <f ca="1" t="shared" si="0"/>
        <v>22.927381501649506</v>
      </c>
      <c r="Q11">
        <f ca="1" t="shared" si="1"/>
        <v>180.5469973984873</v>
      </c>
      <c r="R11">
        <f ca="1" t="shared" si="1"/>
        <v>177.22116172051756</v>
      </c>
      <c r="S11">
        <f ca="1" t="shared" si="1"/>
        <v>168.65308498352533</v>
      </c>
      <c r="T11">
        <f ca="1" t="shared" si="1"/>
        <v>165.80377905454952</v>
      </c>
      <c r="U11">
        <f ca="1" t="shared" si="1"/>
        <v>179.74605543684447</v>
      </c>
      <c r="V11">
        <f ca="1" t="shared" si="1"/>
        <v>189.70306700764922</v>
      </c>
      <c r="W11">
        <f ca="1" t="shared" si="1"/>
        <v>188.8551269072923</v>
      </c>
      <c r="X11">
        <f ca="1" t="shared" si="1"/>
        <v>166.00687831640244</v>
      </c>
      <c r="Y11">
        <f ca="1" t="shared" si="1"/>
        <v>182.4744781512709</v>
      </c>
      <c r="Z11">
        <f ca="1" t="shared" si="1"/>
        <v>193.8922314363299</v>
      </c>
    </row>
    <row r="12" spans="3:26" ht="12.75">
      <c r="C12">
        <v>40</v>
      </c>
      <c r="D12" s="1">
        <f>D11+C3*B5</f>
        <v>261.4778603047808</v>
      </c>
      <c r="F12">
        <f aca="true" ca="1" t="shared" si="2" ref="F12:O21">NORMINV(RAND(),xbar,xsigma)</f>
        <v>22.413748916296754</v>
      </c>
      <c r="G12">
        <f ca="1" t="shared" si="2"/>
        <v>15.833495631814003</v>
      </c>
      <c r="H12">
        <f ca="1" t="shared" si="2"/>
        <v>23.905770427081734</v>
      </c>
      <c r="I12">
        <f ca="1" t="shared" si="2"/>
        <v>19.39647295832401</v>
      </c>
      <c r="J12">
        <f ca="1" t="shared" si="2"/>
        <v>22.74356352747418</v>
      </c>
      <c r="K12">
        <f ca="1" t="shared" si="2"/>
        <v>23.180994099238887</v>
      </c>
      <c r="L12">
        <f ca="1" t="shared" si="2"/>
        <v>19.58374473862932</v>
      </c>
      <c r="M12">
        <f ca="1" t="shared" si="2"/>
        <v>19.411847966257483</v>
      </c>
      <c r="N12">
        <f ca="1" t="shared" si="2"/>
        <v>18.700425294373417</v>
      </c>
      <c r="O12">
        <f ca="1" t="shared" si="2"/>
        <v>18.32133198651718</v>
      </c>
      <c r="Q12">
        <f aca="true" ca="1" t="shared" si="3" ref="Q12:Z21">beta*F12+NORMINV(RAND(),alpha,stderr.regr)</f>
        <v>183.88770331483101</v>
      </c>
      <c r="R12">
        <f ca="1" t="shared" si="3"/>
        <v>150.70994140813127</v>
      </c>
      <c r="S12">
        <f ca="1" t="shared" si="3"/>
        <v>197.09953949102783</v>
      </c>
      <c r="T12">
        <f ca="1" t="shared" si="3"/>
        <v>169.8810619924916</v>
      </c>
      <c r="U12">
        <f ca="1" t="shared" si="3"/>
        <v>195.5710404214915</v>
      </c>
      <c r="V12">
        <f ca="1" t="shared" si="3"/>
        <v>194.16538680132362</v>
      </c>
      <c r="W12">
        <f ca="1" t="shared" si="3"/>
        <v>171.10635144461412</v>
      </c>
      <c r="X12">
        <f ca="1" t="shared" si="3"/>
        <v>185.70043084735516</v>
      </c>
      <c r="Y12">
        <f ca="1" t="shared" si="3"/>
        <v>169.5703513175249</v>
      </c>
      <c r="Z12">
        <f ca="1" t="shared" si="3"/>
        <v>176.53858139936347</v>
      </c>
    </row>
    <row r="13" spans="6:26" ht="12.75">
      <c r="F13">
        <f ca="1" t="shared" si="2"/>
        <v>19.0650758263655</v>
      </c>
      <c r="G13">
        <f ca="1" t="shared" si="2"/>
        <v>23.04932655126322</v>
      </c>
      <c r="H13">
        <f ca="1" t="shared" si="2"/>
        <v>18.30170509085292</v>
      </c>
      <c r="I13">
        <f ca="1" t="shared" si="2"/>
        <v>22.161218617402483</v>
      </c>
      <c r="J13">
        <f ca="1" t="shared" si="2"/>
        <v>22.84133420791477</v>
      </c>
      <c r="K13">
        <f ca="1" t="shared" si="2"/>
        <v>24.039538907818496</v>
      </c>
      <c r="L13">
        <f ca="1" t="shared" si="2"/>
        <v>18.590878931281622</v>
      </c>
      <c r="M13">
        <f ca="1" t="shared" si="2"/>
        <v>20.416257535107434</v>
      </c>
      <c r="N13">
        <f ca="1" t="shared" si="2"/>
        <v>18.622984094254207</v>
      </c>
      <c r="O13">
        <f ca="1" t="shared" si="2"/>
        <v>19.684248450648738</v>
      </c>
      <c r="Q13">
        <f ca="1" t="shared" si="3"/>
        <v>180.53245457820594</v>
      </c>
      <c r="R13">
        <f ca="1" t="shared" si="3"/>
        <v>199.6464498003479</v>
      </c>
      <c r="S13">
        <f ca="1" t="shared" si="3"/>
        <v>177.8809114509204</v>
      </c>
      <c r="T13">
        <f ca="1" t="shared" si="3"/>
        <v>196.43580162635772</v>
      </c>
      <c r="U13">
        <f ca="1" t="shared" si="3"/>
        <v>181.73733496922068</v>
      </c>
      <c r="V13">
        <f ca="1" t="shared" si="3"/>
        <v>186.90117303747684</v>
      </c>
      <c r="W13">
        <f ca="1" t="shared" si="3"/>
        <v>175.4161989990098</v>
      </c>
      <c r="X13">
        <f ca="1" t="shared" si="3"/>
        <v>178.75519051784067</v>
      </c>
      <c r="Y13">
        <f ca="1" t="shared" si="3"/>
        <v>182.7814803615911</v>
      </c>
      <c r="Z13">
        <f ca="1" t="shared" si="3"/>
        <v>182.07126959139714</v>
      </c>
    </row>
    <row r="14" spans="3:26" ht="13.5" thickBot="1">
      <c r="C14">
        <v>0</v>
      </c>
      <c r="D14">
        <f>A6</f>
        <v>113.14297498717511</v>
      </c>
      <c r="F14">
        <f ca="1" t="shared" si="2"/>
        <v>20.551312950847205</v>
      </c>
      <c r="G14">
        <f ca="1" t="shared" si="2"/>
        <v>19.180536178755574</v>
      </c>
      <c r="H14">
        <f ca="1" t="shared" si="2"/>
        <v>19.377805579570122</v>
      </c>
      <c r="I14">
        <f ca="1" t="shared" si="2"/>
        <v>24.378161975182593</v>
      </c>
      <c r="J14">
        <f ca="1" t="shared" si="2"/>
        <v>19.123313045856776</v>
      </c>
      <c r="K14">
        <f ca="1" t="shared" si="2"/>
        <v>20.382879079552367</v>
      </c>
      <c r="L14">
        <f ca="1" t="shared" si="2"/>
        <v>20.54124029702507</v>
      </c>
      <c r="M14">
        <f ca="1" t="shared" si="2"/>
        <v>20.045679371396545</v>
      </c>
      <c r="N14">
        <f ca="1" t="shared" si="2"/>
        <v>20.921809260034934</v>
      </c>
      <c r="O14">
        <f ca="1" t="shared" si="2"/>
        <v>23.181967258569784</v>
      </c>
      <c r="Q14">
        <f ca="1" t="shared" si="3"/>
        <v>177.44277829449857</v>
      </c>
      <c r="R14">
        <f ca="1" t="shared" si="3"/>
        <v>171.4220370555995</v>
      </c>
      <c r="S14">
        <f ca="1" t="shared" si="3"/>
        <v>172.67007297021337</v>
      </c>
      <c r="T14">
        <f ca="1" t="shared" si="3"/>
        <v>202.93986199219944</v>
      </c>
      <c r="U14">
        <f ca="1" t="shared" si="3"/>
        <v>180.10002167982748</v>
      </c>
      <c r="V14">
        <f ca="1" t="shared" si="3"/>
        <v>176.83707756048534</v>
      </c>
      <c r="W14">
        <f ca="1" t="shared" si="3"/>
        <v>177.2033765516244</v>
      </c>
      <c r="X14">
        <f ca="1" t="shared" si="3"/>
        <v>174.92290953639895</v>
      </c>
      <c r="Y14">
        <f ca="1" t="shared" si="3"/>
        <v>185.0395692596794</v>
      </c>
      <c r="Z14">
        <f ca="1" t="shared" si="3"/>
        <v>186.08974005444907</v>
      </c>
    </row>
    <row r="15" spans="1:26" ht="13.5" thickBot="1">
      <c r="A15" s="7" t="s">
        <v>5</v>
      </c>
      <c r="B15" s="11">
        <v>20</v>
      </c>
      <c r="C15">
        <v>40</v>
      </c>
      <c r="D15" s="1">
        <f>D14+C3*B6</f>
        <v>247.18447173309195</v>
      </c>
      <c r="F15">
        <f ca="1" t="shared" si="2"/>
        <v>20.93280050350586</v>
      </c>
      <c r="G15">
        <f ca="1" t="shared" si="2"/>
        <v>21.037519723467994</v>
      </c>
      <c r="H15">
        <f ca="1" t="shared" si="2"/>
        <v>19.400315573439002</v>
      </c>
      <c r="I15">
        <f ca="1" t="shared" si="2"/>
        <v>19.432775439345278</v>
      </c>
      <c r="J15">
        <f ca="1" t="shared" si="2"/>
        <v>19.823739926796407</v>
      </c>
      <c r="K15">
        <f ca="1" t="shared" si="2"/>
        <v>18.62797267269343</v>
      </c>
      <c r="L15">
        <f ca="1" t="shared" si="2"/>
        <v>16.75460458092857</v>
      </c>
      <c r="M15">
        <f ca="1" t="shared" si="2"/>
        <v>20.33582409741939</v>
      </c>
      <c r="N15">
        <f ca="1" t="shared" si="2"/>
        <v>19.31868842395488</v>
      </c>
      <c r="O15">
        <f ca="1" t="shared" si="2"/>
        <v>16.4350263326196</v>
      </c>
      <c r="Q15">
        <f ca="1" t="shared" si="3"/>
        <v>192.53637492482085</v>
      </c>
      <c r="R15">
        <f ca="1" t="shared" si="3"/>
        <v>185.9778426475532</v>
      </c>
      <c r="S15">
        <f ca="1" t="shared" si="3"/>
        <v>174.3316652206704</v>
      </c>
      <c r="T15">
        <f ca="1" t="shared" si="3"/>
        <v>173.38097040890716</v>
      </c>
      <c r="U15">
        <f ca="1" t="shared" si="3"/>
        <v>185.86744135944173</v>
      </c>
      <c r="V15">
        <f ca="1" t="shared" si="3"/>
        <v>176.58155502402224</v>
      </c>
      <c r="W15">
        <f ca="1" t="shared" si="3"/>
        <v>159.7952750668628</v>
      </c>
      <c r="X15">
        <f ca="1" t="shared" si="3"/>
        <v>181.5633895600331</v>
      </c>
      <c r="Y15">
        <f ca="1" t="shared" si="3"/>
        <v>175.6191095407121</v>
      </c>
      <c r="Z15">
        <f ca="1" t="shared" si="3"/>
        <v>172.70142325258348</v>
      </c>
    </row>
    <row r="16" spans="6:26" ht="12.75">
      <c r="F16">
        <f ca="1" t="shared" si="2"/>
        <v>21.541734491183888</v>
      </c>
      <c r="G16">
        <f ca="1" t="shared" si="2"/>
        <v>16.45461684849579</v>
      </c>
      <c r="H16">
        <f ca="1" t="shared" si="2"/>
        <v>21.549365151731763</v>
      </c>
      <c r="I16">
        <f ca="1" t="shared" si="2"/>
        <v>19.88917807058897</v>
      </c>
      <c r="J16">
        <f ca="1" t="shared" si="2"/>
        <v>26.025657057762146</v>
      </c>
      <c r="K16">
        <f ca="1" t="shared" si="2"/>
        <v>22.329525159439072</v>
      </c>
      <c r="L16">
        <f ca="1" t="shared" si="2"/>
        <v>23.78555341740139</v>
      </c>
      <c r="M16">
        <f ca="1" t="shared" si="2"/>
        <v>19.50933442960377</v>
      </c>
      <c r="N16">
        <f ca="1" t="shared" si="2"/>
        <v>17.797890500805806</v>
      </c>
      <c r="O16">
        <f ca="1" t="shared" si="2"/>
        <v>19.63267327984795</v>
      </c>
      <c r="Q16">
        <f ca="1" t="shared" si="3"/>
        <v>189.92370587482583</v>
      </c>
      <c r="R16">
        <f ca="1" t="shared" si="3"/>
        <v>170.51941358629847</v>
      </c>
      <c r="S16">
        <f ca="1" t="shared" si="3"/>
        <v>191.7908803076716</v>
      </c>
      <c r="T16">
        <f ca="1" t="shared" si="3"/>
        <v>183.0537285056198</v>
      </c>
      <c r="U16">
        <f ca="1" t="shared" si="3"/>
        <v>204.13378751953132</v>
      </c>
      <c r="V16">
        <f ca="1" t="shared" si="3"/>
        <v>189.10913968255045</v>
      </c>
      <c r="W16">
        <f ca="1" t="shared" si="3"/>
        <v>195.17599912403966</v>
      </c>
      <c r="X16">
        <f ca="1" t="shared" si="3"/>
        <v>168.21351255173795</v>
      </c>
      <c r="Y16">
        <f ca="1" t="shared" si="3"/>
        <v>168.61268750260933</v>
      </c>
      <c r="Z16">
        <f ca="1" t="shared" si="3"/>
        <v>172.12751390587073</v>
      </c>
    </row>
    <row r="17" spans="3:26" ht="12.75">
      <c r="C17">
        <v>0</v>
      </c>
      <c r="D17">
        <f>A7</f>
        <v>119.39498168997032</v>
      </c>
      <c r="F17">
        <f ca="1" t="shared" si="2"/>
        <v>20.52577888709493</v>
      </c>
      <c r="G17">
        <f ca="1" t="shared" si="2"/>
        <v>18.955918272258714</v>
      </c>
      <c r="H17">
        <f ca="1" t="shared" si="2"/>
        <v>20.37605786928907</v>
      </c>
      <c r="I17">
        <f ca="1" t="shared" si="2"/>
        <v>19.02966465015197</v>
      </c>
      <c r="J17">
        <f ca="1" t="shared" si="2"/>
        <v>16.841061147279106</v>
      </c>
      <c r="K17">
        <f ca="1" t="shared" si="2"/>
        <v>18.87614649196621</v>
      </c>
      <c r="L17">
        <f ca="1" t="shared" si="2"/>
        <v>21.500720827607438</v>
      </c>
      <c r="M17">
        <f ca="1" t="shared" si="2"/>
        <v>23.38513018505182</v>
      </c>
      <c r="N17">
        <f ca="1" t="shared" si="2"/>
        <v>17.89581124787219</v>
      </c>
      <c r="O17">
        <f ca="1" t="shared" si="2"/>
        <v>16.543992892839015</v>
      </c>
      <c r="Q17">
        <f ca="1" t="shared" si="3"/>
        <v>193.39789378107525</v>
      </c>
      <c r="R17">
        <f ca="1" t="shared" si="3"/>
        <v>176.8980955600273</v>
      </c>
      <c r="S17">
        <f ca="1" t="shared" si="3"/>
        <v>173.59394678322133</v>
      </c>
      <c r="T17">
        <f ca="1" t="shared" si="3"/>
        <v>181.85550106834853</v>
      </c>
      <c r="U17">
        <f ca="1" t="shared" si="3"/>
        <v>160.56102867849404</v>
      </c>
      <c r="V17">
        <f ca="1" t="shared" si="3"/>
        <v>177.8783466758614</v>
      </c>
      <c r="W17">
        <f ca="1" t="shared" si="3"/>
        <v>187.05631691744202</v>
      </c>
      <c r="X17">
        <f ca="1" t="shared" si="3"/>
        <v>195.4331473822822</v>
      </c>
      <c r="Y17">
        <f ca="1" t="shared" si="3"/>
        <v>176.40125679434277</v>
      </c>
      <c r="Z17">
        <f ca="1" t="shared" si="3"/>
        <v>168.188651514065</v>
      </c>
    </row>
    <row r="18" spans="3:26" ht="12.75">
      <c r="C18">
        <v>40</v>
      </c>
      <c r="D18" s="1">
        <f>D17+C3*B7</f>
        <v>238.39544946650503</v>
      </c>
      <c r="F18">
        <f ca="1" t="shared" si="2"/>
        <v>21.030198291118722</v>
      </c>
      <c r="G18">
        <f ca="1" t="shared" si="2"/>
        <v>20.388145053875633</v>
      </c>
      <c r="H18">
        <f ca="1" t="shared" si="2"/>
        <v>19.090691744640935</v>
      </c>
      <c r="I18">
        <f ca="1" t="shared" si="2"/>
        <v>20.220220499613788</v>
      </c>
      <c r="J18">
        <f ca="1" t="shared" si="2"/>
        <v>19.849187588552013</v>
      </c>
      <c r="K18">
        <f ca="1" t="shared" si="2"/>
        <v>18.823259375058115</v>
      </c>
      <c r="L18">
        <f ca="1" t="shared" si="2"/>
        <v>17.299883034429513</v>
      </c>
      <c r="M18">
        <f ca="1" t="shared" si="2"/>
        <v>19.520371147809783</v>
      </c>
      <c r="N18">
        <f ca="1" t="shared" si="2"/>
        <v>17.582772266468965</v>
      </c>
      <c r="O18">
        <f ca="1" t="shared" si="2"/>
        <v>21.405965122103225</v>
      </c>
      <c r="Q18">
        <f ca="1" t="shared" si="3"/>
        <v>175.43845660809893</v>
      </c>
      <c r="R18">
        <f ca="1" t="shared" si="3"/>
        <v>179.1392837728199</v>
      </c>
      <c r="S18">
        <f ca="1" t="shared" si="3"/>
        <v>183.61383627023315</v>
      </c>
      <c r="T18">
        <f ca="1" t="shared" si="3"/>
        <v>176.94864527555183</v>
      </c>
      <c r="U18">
        <f ca="1" t="shared" si="3"/>
        <v>180.14668103176518</v>
      </c>
      <c r="V18">
        <f ca="1" t="shared" si="3"/>
        <v>181.26991835713852</v>
      </c>
      <c r="W18">
        <f ca="1" t="shared" si="3"/>
        <v>167.01105596410343</v>
      </c>
      <c r="X18">
        <f ca="1" t="shared" si="3"/>
        <v>167.9035840422148</v>
      </c>
      <c r="Y18">
        <f ca="1" t="shared" si="3"/>
        <v>181.40185875352472</v>
      </c>
      <c r="Z18">
        <f ca="1" t="shared" si="3"/>
        <v>173.88794094556943</v>
      </c>
    </row>
    <row r="19" spans="6:26" ht="12.75">
      <c r="F19">
        <f ca="1" t="shared" si="2"/>
        <v>19.396675320895156</v>
      </c>
      <c r="G19">
        <f ca="1" t="shared" si="2"/>
        <v>18.963844518584665</v>
      </c>
      <c r="H19">
        <f ca="1" t="shared" si="2"/>
        <v>18.71717136556981</v>
      </c>
      <c r="I19">
        <f ca="1" t="shared" si="2"/>
        <v>20.037384779716376</v>
      </c>
      <c r="J19">
        <f ca="1" t="shared" si="2"/>
        <v>17.89151843287982</v>
      </c>
      <c r="K19">
        <f ca="1" t="shared" si="2"/>
        <v>22.414667505945545</v>
      </c>
      <c r="L19">
        <f ca="1" t="shared" si="2"/>
        <v>21.04431364889024</v>
      </c>
      <c r="M19">
        <f ca="1" t="shared" si="2"/>
        <v>18.956750459910836</v>
      </c>
      <c r="N19">
        <f ca="1" t="shared" si="2"/>
        <v>23.015911715920083</v>
      </c>
      <c r="O19">
        <f ca="1" t="shared" si="2"/>
        <v>16.178557921666652</v>
      </c>
      <c r="Q19">
        <f ca="1" t="shared" si="3"/>
        <v>177.2770251588372</v>
      </c>
      <c r="R19">
        <f ca="1" t="shared" si="3"/>
        <v>169.33747974660946</v>
      </c>
      <c r="S19">
        <f ca="1" t="shared" si="3"/>
        <v>180.46967670641607</v>
      </c>
      <c r="T19">
        <f ca="1" t="shared" si="3"/>
        <v>189.55784344114363</v>
      </c>
      <c r="U19">
        <f ca="1" t="shared" si="3"/>
        <v>182.16012267628685</v>
      </c>
      <c r="V19">
        <f ca="1" t="shared" si="3"/>
        <v>178.84282260609325</v>
      </c>
      <c r="W19">
        <f ca="1" t="shared" si="3"/>
        <v>180.049508344091</v>
      </c>
      <c r="X19">
        <f ca="1" t="shared" si="3"/>
        <v>191.1532244773116</v>
      </c>
      <c r="Y19">
        <f ca="1" t="shared" si="3"/>
        <v>186.04429715167498</v>
      </c>
      <c r="Z19">
        <f ca="1" t="shared" si="3"/>
        <v>163.15452785391244</v>
      </c>
    </row>
    <row r="20" spans="3:26" ht="12.75">
      <c r="C20">
        <v>0</v>
      </c>
      <c r="D20">
        <f>A8</f>
        <v>86.26430312361998</v>
      </c>
      <c r="F20">
        <f ca="1" t="shared" si="2"/>
        <v>20.403858848585514</v>
      </c>
      <c r="G20">
        <f ca="1" t="shared" si="2"/>
        <v>17.26449459558353</v>
      </c>
      <c r="H20">
        <f ca="1" t="shared" si="2"/>
        <v>21.496446202509105</v>
      </c>
      <c r="I20">
        <f ca="1" t="shared" si="2"/>
        <v>19.087065134517616</v>
      </c>
      <c r="J20">
        <f ca="1" t="shared" si="2"/>
        <v>22.451997715979815</v>
      </c>
      <c r="K20">
        <f ca="1" t="shared" si="2"/>
        <v>16.4843755151378</v>
      </c>
      <c r="L20">
        <f ca="1" t="shared" si="2"/>
        <v>20.615918906987645</v>
      </c>
      <c r="M20">
        <f ca="1" t="shared" si="2"/>
        <v>23.844452294288203</v>
      </c>
      <c r="N20">
        <f ca="1" t="shared" si="2"/>
        <v>21.123398760682903</v>
      </c>
      <c r="O20">
        <f ca="1" t="shared" si="2"/>
        <v>20.38698999560438</v>
      </c>
      <c r="Q20">
        <f ca="1" t="shared" si="3"/>
        <v>182.0332686290203</v>
      </c>
      <c r="R20">
        <f ca="1" t="shared" si="3"/>
        <v>174.48968083015643</v>
      </c>
      <c r="S20">
        <f ca="1" t="shared" si="3"/>
        <v>181.82300482265418</v>
      </c>
      <c r="T20">
        <f ca="1" t="shared" si="3"/>
        <v>176.05344783049077</v>
      </c>
      <c r="U20">
        <f ca="1" t="shared" si="3"/>
        <v>198.44735379563645</v>
      </c>
      <c r="V20">
        <f ca="1" t="shared" si="3"/>
        <v>156.47438249259721</v>
      </c>
      <c r="W20">
        <f ca="1" t="shared" si="3"/>
        <v>182.37453605222981</v>
      </c>
      <c r="X20">
        <f ca="1" t="shared" si="3"/>
        <v>190.51600520440843</v>
      </c>
      <c r="Y20">
        <f ca="1" t="shared" si="3"/>
        <v>170.21325493231416</v>
      </c>
      <c r="Z20">
        <f ca="1" t="shared" si="3"/>
        <v>174.54201770276995</v>
      </c>
    </row>
    <row r="21" spans="3:26" ht="12.75">
      <c r="C21">
        <v>40</v>
      </c>
      <c r="D21" s="1">
        <f>D20+C3*B8</f>
        <v>272.66021293346137</v>
      </c>
      <c r="F21">
        <f ca="1" t="shared" si="2"/>
        <v>19.16530896371114</v>
      </c>
      <c r="G21">
        <f ca="1" t="shared" si="2"/>
        <v>19.145099991437746</v>
      </c>
      <c r="H21">
        <f ca="1" t="shared" si="2"/>
        <v>20.494908363180002</v>
      </c>
      <c r="I21">
        <f ca="1" t="shared" si="2"/>
        <v>18.795433384657372</v>
      </c>
      <c r="J21">
        <f ca="1" t="shared" si="2"/>
        <v>17.83171460876474</v>
      </c>
      <c r="K21">
        <f ca="1" t="shared" si="2"/>
        <v>21.0688654583646</v>
      </c>
      <c r="L21">
        <f ca="1" t="shared" si="2"/>
        <v>20.017553247744218</v>
      </c>
      <c r="M21">
        <f ca="1" t="shared" si="2"/>
        <v>20.82533460954437</v>
      </c>
      <c r="N21">
        <f ca="1" t="shared" si="2"/>
        <v>18.401208358700387</v>
      </c>
      <c r="O21">
        <f ca="1" t="shared" si="2"/>
        <v>18.273283381422516</v>
      </c>
      <c r="Q21">
        <f ca="1" t="shared" si="3"/>
        <v>181.69773102243198</v>
      </c>
      <c r="R21">
        <f ca="1" t="shared" si="3"/>
        <v>177.92401467857417</v>
      </c>
      <c r="S21">
        <f ca="1" t="shared" si="3"/>
        <v>181.0032590580522</v>
      </c>
      <c r="T21">
        <f ca="1" t="shared" si="3"/>
        <v>169.73145011404995</v>
      </c>
      <c r="U21">
        <f ca="1" t="shared" si="3"/>
        <v>176.6128734740778</v>
      </c>
      <c r="V21">
        <f ca="1" t="shared" si="3"/>
        <v>175.70968611806165</v>
      </c>
      <c r="W21">
        <f ca="1" t="shared" si="3"/>
        <v>172.30644789349753</v>
      </c>
      <c r="X21">
        <f ca="1" t="shared" si="3"/>
        <v>188.4297153080115</v>
      </c>
      <c r="Y21">
        <f ca="1" t="shared" si="3"/>
        <v>174.53482359967893</v>
      </c>
      <c r="Z21">
        <f ca="1" t="shared" si="3"/>
        <v>167.89110122743296</v>
      </c>
    </row>
    <row r="22" spans="6:26" ht="12.75">
      <c r="F22">
        <f aca="true" ca="1" t="shared" si="4" ref="F22:O26">NORMINV(RAND(),xbar,xsigma)</f>
        <v>23.197874320903793</v>
      </c>
      <c r="G22">
        <f ca="1" t="shared" si="4"/>
        <v>21.799289748305455</v>
      </c>
      <c r="H22">
        <f ca="1" t="shared" si="4"/>
        <v>23.09702954837121</v>
      </c>
      <c r="I22">
        <f ca="1" t="shared" si="4"/>
        <v>16.717033354798332</v>
      </c>
      <c r="J22">
        <f ca="1" t="shared" si="4"/>
        <v>19.957449290377554</v>
      </c>
      <c r="K22">
        <f ca="1" t="shared" si="4"/>
        <v>19.874098648433574</v>
      </c>
      <c r="L22">
        <f ca="1" t="shared" si="4"/>
        <v>17.37695361545775</v>
      </c>
      <c r="M22">
        <f ca="1" t="shared" si="4"/>
        <v>22.112301444867626</v>
      </c>
      <c r="N22">
        <f ca="1" t="shared" si="4"/>
        <v>20.37738118408015</v>
      </c>
      <c r="O22">
        <f ca="1" t="shared" si="4"/>
        <v>19.32023229121114</v>
      </c>
      <c r="Q22">
        <f aca="true" ca="1" t="shared" si="5" ref="Q22:Z26">beta*F22+NORMINV(RAND(),alpha,stderr.regr)</f>
        <v>199.46389602380805</v>
      </c>
      <c r="R22">
        <f ca="1" t="shared" si="5"/>
        <v>189.1547644842649</v>
      </c>
      <c r="S22">
        <f ca="1" t="shared" si="5"/>
        <v>193.81738002237398</v>
      </c>
      <c r="T22">
        <f ca="1" t="shared" si="5"/>
        <v>169.75386006350163</v>
      </c>
      <c r="U22">
        <f ca="1" t="shared" si="5"/>
        <v>177.64339463581564</v>
      </c>
      <c r="V22">
        <f ca="1" t="shared" si="5"/>
        <v>175.1513655105373</v>
      </c>
      <c r="W22">
        <f ca="1" t="shared" si="5"/>
        <v>171.6298179414298</v>
      </c>
      <c r="X22">
        <f ca="1" t="shared" si="5"/>
        <v>192.5364067571354</v>
      </c>
      <c r="Y22">
        <f ca="1" t="shared" si="5"/>
        <v>183.64268771591014</v>
      </c>
      <c r="Z22">
        <f ca="1" t="shared" si="5"/>
        <v>173.13827174773905</v>
      </c>
    </row>
    <row r="23" spans="3:26" ht="12.75">
      <c r="C23">
        <v>0</v>
      </c>
      <c r="D23">
        <f>A9</f>
        <v>95.8775162495517</v>
      </c>
      <c r="F23">
        <f ca="1" t="shared" si="4"/>
        <v>19.893109361437382</v>
      </c>
      <c r="G23">
        <f ca="1" t="shared" si="4"/>
        <v>21.101680027204566</v>
      </c>
      <c r="H23">
        <f ca="1" t="shared" si="4"/>
        <v>18.782568582100794</v>
      </c>
      <c r="I23">
        <f ca="1" t="shared" si="4"/>
        <v>22.590172698546667</v>
      </c>
      <c r="J23">
        <f ca="1" t="shared" si="4"/>
        <v>23.64118932338897</v>
      </c>
      <c r="K23">
        <f ca="1" t="shared" si="4"/>
        <v>16.450114849722013</v>
      </c>
      <c r="L23">
        <f ca="1" t="shared" si="4"/>
        <v>16.259339241078123</v>
      </c>
      <c r="M23">
        <f ca="1" t="shared" si="4"/>
        <v>22.12907252716832</v>
      </c>
      <c r="N23">
        <f ca="1" t="shared" si="4"/>
        <v>22.279098225699272</v>
      </c>
      <c r="O23">
        <f ca="1" t="shared" si="4"/>
        <v>23.151772034470923</v>
      </c>
      <c r="Q23">
        <f ca="1" t="shared" si="5"/>
        <v>178.22703557583736</v>
      </c>
      <c r="R23">
        <f ca="1" t="shared" si="5"/>
        <v>185.3449502956937</v>
      </c>
      <c r="S23">
        <f ca="1" t="shared" si="5"/>
        <v>170.1685941949836</v>
      </c>
      <c r="T23">
        <f ca="1" t="shared" si="5"/>
        <v>186.0646243582596</v>
      </c>
      <c r="U23">
        <f ca="1" t="shared" si="5"/>
        <v>181.5945261111483</v>
      </c>
      <c r="V23">
        <f ca="1" t="shared" si="5"/>
        <v>175.83260432700627</v>
      </c>
      <c r="W23">
        <f ca="1" t="shared" si="5"/>
        <v>172.72863988153404</v>
      </c>
      <c r="X23">
        <f ca="1" t="shared" si="5"/>
        <v>188.17330601421418</v>
      </c>
      <c r="Y23">
        <f ca="1" t="shared" si="5"/>
        <v>190.85988060367526</v>
      </c>
      <c r="Z23">
        <f ca="1" t="shared" si="5"/>
        <v>188.519607490598</v>
      </c>
    </row>
    <row r="24" spans="3:26" ht="12.75">
      <c r="C24">
        <v>40</v>
      </c>
      <c r="D24" s="1">
        <f>D23+C3*B9</f>
        <v>264.01200567342624</v>
      </c>
      <c r="F24">
        <f ca="1" t="shared" si="4"/>
        <v>19.832803041499574</v>
      </c>
      <c r="G24">
        <f ca="1" t="shared" si="4"/>
        <v>22.457522896293085</v>
      </c>
      <c r="H24">
        <f ca="1" t="shared" si="4"/>
        <v>15.08210748899728</v>
      </c>
      <c r="I24">
        <f ca="1" t="shared" si="4"/>
        <v>21.104253897210583</v>
      </c>
      <c r="J24">
        <f ca="1" t="shared" si="4"/>
        <v>20.9041968951351</v>
      </c>
      <c r="K24">
        <f ca="1" t="shared" si="4"/>
        <v>17.114268808218185</v>
      </c>
      <c r="L24">
        <f ca="1" t="shared" si="4"/>
        <v>20.9183031579596</v>
      </c>
      <c r="M24">
        <f ca="1" t="shared" si="4"/>
        <v>22.198125912400428</v>
      </c>
      <c r="N24">
        <f ca="1" t="shared" si="4"/>
        <v>19.448259586642962</v>
      </c>
      <c r="O24">
        <f ca="1" t="shared" si="4"/>
        <v>19.599117472826038</v>
      </c>
      <c r="Q24">
        <f ca="1" t="shared" si="5"/>
        <v>180.14557599570253</v>
      </c>
      <c r="R24">
        <f ca="1" t="shared" si="5"/>
        <v>177.57728801341727</v>
      </c>
      <c r="S24">
        <f ca="1" t="shared" si="5"/>
        <v>162.39741898942157</v>
      </c>
      <c r="T24">
        <f ca="1" t="shared" si="5"/>
        <v>191.76103069155943</v>
      </c>
      <c r="U24">
        <f ca="1" t="shared" si="5"/>
        <v>183.68792598237633</v>
      </c>
      <c r="V24">
        <f ca="1" t="shared" si="5"/>
        <v>162.55953869374935</v>
      </c>
      <c r="W24">
        <f ca="1" t="shared" si="5"/>
        <v>182.35542302107206</v>
      </c>
      <c r="X24">
        <f ca="1" t="shared" si="5"/>
        <v>194.52410742786014</v>
      </c>
      <c r="Y24">
        <f ca="1" t="shared" si="5"/>
        <v>176.3215736897837</v>
      </c>
      <c r="Z24">
        <f ca="1" t="shared" si="5"/>
        <v>179.99008878148743</v>
      </c>
    </row>
    <row r="25" spans="6:26" ht="12.75">
      <c r="F25">
        <f ca="1" t="shared" si="4"/>
        <v>22.215883796452545</v>
      </c>
      <c r="G25">
        <f ca="1" t="shared" si="4"/>
        <v>18.452972249651793</v>
      </c>
      <c r="H25">
        <f ca="1" t="shared" si="4"/>
        <v>19.798983481014147</v>
      </c>
      <c r="I25">
        <f ca="1" t="shared" si="4"/>
        <v>18.517969288513996</v>
      </c>
      <c r="J25">
        <f ca="1" t="shared" si="4"/>
        <v>18.033044903422706</v>
      </c>
      <c r="K25">
        <f ca="1" t="shared" si="4"/>
        <v>18.89713308220962</v>
      </c>
      <c r="L25">
        <f ca="1" t="shared" si="4"/>
        <v>16.92387973482255</v>
      </c>
      <c r="M25">
        <f ca="1" t="shared" si="4"/>
        <v>19.391611709143035</v>
      </c>
      <c r="N25">
        <f ca="1" t="shared" si="4"/>
        <v>19.425690475618467</v>
      </c>
      <c r="O25">
        <f ca="1" t="shared" si="4"/>
        <v>18.583748492819723</v>
      </c>
      <c r="Q25">
        <f ca="1" t="shared" si="5"/>
        <v>192.92521119466983</v>
      </c>
      <c r="R25">
        <f ca="1" t="shared" si="5"/>
        <v>188.4762905316893</v>
      </c>
      <c r="S25">
        <f ca="1" t="shared" si="5"/>
        <v>180.37506197259063</v>
      </c>
      <c r="T25">
        <f ca="1" t="shared" si="5"/>
        <v>175.2710459183436</v>
      </c>
      <c r="U25">
        <f ca="1" t="shared" si="5"/>
        <v>182.30418663704768</v>
      </c>
      <c r="V25">
        <f ca="1" t="shared" si="5"/>
        <v>182.2430049284594</v>
      </c>
      <c r="W25">
        <f ca="1" t="shared" si="5"/>
        <v>164.22192675207043</v>
      </c>
      <c r="X25">
        <f ca="1" t="shared" si="5"/>
        <v>160.80700606806204</v>
      </c>
      <c r="Y25">
        <f ca="1" t="shared" si="5"/>
        <v>185.69258190807886</v>
      </c>
      <c r="Z25">
        <f ca="1" t="shared" si="5"/>
        <v>177.3015110299457</v>
      </c>
    </row>
    <row r="26" spans="3:26" ht="12.75">
      <c r="C26">
        <v>0</v>
      </c>
      <c r="D26">
        <f>A10</f>
        <v>125.60719495493123</v>
      </c>
      <c r="F26">
        <f ca="1" t="shared" si="4"/>
        <v>20.63004335970618</v>
      </c>
      <c r="G26">
        <f ca="1" t="shared" si="4"/>
        <v>21.39561961987056</v>
      </c>
      <c r="H26">
        <f ca="1" t="shared" si="4"/>
        <v>20.45702790885116</v>
      </c>
      <c r="I26">
        <f ca="1" t="shared" si="4"/>
        <v>18.386465449584648</v>
      </c>
      <c r="J26">
        <f ca="1" t="shared" si="4"/>
        <v>18.040730133652687</v>
      </c>
      <c r="K26">
        <f ca="1" t="shared" si="4"/>
        <v>16.169935911893845</v>
      </c>
      <c r="L26">
        <f ca="1" t="shared" si="4"/>
        <v>21.975322447833605</v>
      </c>
      <c r="M26">
        <f ca="1" t="shared" si="4"/>
        <v>20.975924194790423</v>
      </c>
      <c r="N26">
        <f ca="1" t="shared" si="4"/>
        <v>21.313837856287137</v>
      </c>
      <c r="O26">
        <f ca="1" t="shared" si="4"/>
        <v>20.8397137207794</v>
      </c>
      <c r="Q26">
        <f ca="1" t="shared" si="5"/>
        <v>188.835481821734</v>
      </c>
      <c r="R26">
        <f ca="1" t="shared" si="5"/>
        <v>179.79881522449432</v>
      </c>
      <c r="S26">
        <f ca="1" t="shared" si="5"/>
        <v>178.6814600561047</v>
      </c>
      <c r="T26">
        <f ca="1" t="shared" si="5"/>
        <v>175.72447450191248</v>
      </c>
      <c r="U26">
        <f ca="1" t="shared" si="5"/>
        <v>168.16680317759165</v>
      </c>
      <c r="V26">
        <f ca="1" t="shared" si="5"/>
        <v>167.55074329892523</v>
      </c>
      <c r="W26">
        <f ca="1" t="shared" si="5"/>
        <v>188.7707485363353</v>
      </c>
      <c r="X26">
        <f ca="1" t="shared" si="5"/>
        <v>181.04200807982124</v>
      </c>
      <c r="Y26">
        <f ca="1" t="shared" si="5"/>
        <v>190.36442426993744</v>
      </c>
      <c r="Z26">
        <f ca="1" t="shared" si="5"/>
        <v>185.45160901310737</v>
      </c>
    </row>
    <row r="27" spans="3:4" ht="12.75">
      <c r="C27">
        <v>40</v>
      </c>
      <c r="D27" s="1">
        <f>D26+C3*B10</f>
        <v>233.19057727329337</v>
      </c>
    </row>
    <row r="29" spans="3:4" ht="12.75">
      <c r="C29">
        <v>0</v>
      </c>
      <c r="D29">
        <f>A11</f>
        <v>117.72850544215935</v>
      </c>
    </row>
    <row r="30" spans="3:4" ht="12.75">
      <c r="C30">
        <v>40</v>
      </c>
      <c r="D30" s="1">
        <f>D29+C3*B11</f>
        <v>241.0646791722922</v>
      </c>
    </row>
    <row r="32" spans="3:4" ht="12.75">
      <c r="C32">
        <v>0</v>
      </c>
      <c r="D32">
        <f>alpha</f>
        <v>100</v>
      </c>
    </row>
    <row r="33" spans="3:4" ht="12.75">
      <c r="C33">
        <v>40</v>
      </c>
      <c r="D33">
        <f>D32+C33*beta</f>
        <v>260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8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</cols>
  <sheetData>
    <row r="1" spans="2:7" ht="15.75">
      <c r="B1" s="28" t="s">
        <v>6</v>
      </c>
      <c r="C1" s="4"/>
      <c r="D1" s="4"/>
      <c r="E1" s="4"/>
      <c r="F1" s="4"/>
      <c r="G1" s="4"/>
    </row>
    <row r="3" ht="12.75">
      <c r="B3" t="s">
        <v>7</v>
      </c>
    </row>
    <row r="4" ht="12.75">
      <c r="B4" s="1" t="s">
        <v>8</v>
      </c>
    </row>
    <row r="5" ht="12.75">
      <c r="B5" s="1" t="s">
        <v>9</v>
      </c>
    </row>
    <row r="6" ht="12.75">
      <c r="B6" s="1" t="s">
        <v>105</v>
      </c>
    </row>
    <row r="7" ht="12.75">
      <c r="B7" s="1" t="s">
        <v>10</v>
      </c>
    </row>
    <row r="8" ht="12.75">
      <c r="B8" t="s">
        <v>11</v>
      </c>
    </row>
    <row r="10" spans="3:7" ht="12.75">
      <c r="C10" s="1"/>
      <c r="G10" s="5"/>
    </row>
    <row r="11" ht="12.75">
      <c r="F11" s="6"/>
    </row>
    <row r="12" ht="12.75">
      <c r="C12" s="1"/>
    </row>
    <row r="14" ht="12.75">
      <c r="B14" s="1" t="s">
        <v>12</v>
      </c>
    </row>
    <row r="15" ht="12.75">
      <c r="B15" s="1" t="s">
        <v>13</v>
      </c>
    </row>
    <row r="16" ht="12.75">
      <c r="B16" s="1" t="s">
        <v>14</v>
      </c>
    </row>
    <row r="17" ht="12.75">
      <c r="B17" t="s">
        <v>15</v>
      </c>
    </row>
    <row r="18" ht="12.75">
      <c r="B18" s="1"/>
    </row>
    <row r="19" ht="12.75">
      <c r="B19" s="1" t="s">
        <v>16</v>
      </c>
    </row>
    <row r="20" ht="12.75">
      <c r="B20" s="1" t="s">
        <v>17</v>
      </c>
    </row>
    <row r="21" ht="12.75">
      <c r="B21" t="s">
        <v>18</v>
      </c>
    </row>
    <row r="22" ht="12.75">
      <c r="B22" t="s">
        <v>19</v>
      </c>
    </row>
    <row r="24" ht="12.75">
      <c r="B24" t="s">
        <v>20</v>
      </c>
    </row>
    <row r="25" ht="12.75">
      <c r="B25" t="s">
        <v>21</v>
      </c>
    </row>
    <row r="26" ht="12.75">
      <c r="B26" s="1" t="s">
        <v>22</v>
      </c>
    </row>
    <row r="27" ht="12.75">
      <c r="B27" t="s">
        <v>23</v>
      </c>
    </row>
    <row r="28" ht="12.75">
      <c r="B28" t="s">
        <v>24</v>
      </c>
    </row>
    <row r="29" ht="13.5" thickBot="1"/>
    <row r="30" spans="3:7" ht="12.75">
      <c r="C30" s="15">
        <v>2</v>
      </c>
      <c r="D30" s="12" t="s">
        <v>25</v>
      </c>
      <c r="E30" s="10"/>
      <c r="F30" s="13"/>
      <c r="G30" s="10"/>
    </row>
    <row r="31" spans="3:7" ht="13.5" thickBot="1">
      <c r="C31" s="16">
        <v>6</v>
      </c>
      <c r="D31" s="12" t="s">
        <v>26</v>
      </c>
      <c r="E31" s="10"/>
      <c r="F31" s="10"/>
      <c r="G31" s="10"/>
    </row>
    <row r="33" ht="12.75">
      <c r="B33" t="s">
        <v>27</v>
      </c>
    </row>
    <row r="34" ht="12.75">
      <c r="B34" s="1" t="s">
        <v>28</v>
      </c>
    </row>
    <row r="35" ht="12.75">
      <c r="B35" s="1" t="s">
        <v>29</v>
      </c>
    </row>
    <row r="36" ht="12.75">
      <c r="B36" s="1" t="s">
        <v>30</v>
      </c>
    </row>
    <row r="37" ht="12.75">
      <c r="B37" t="s">
        <v>31</v>
      </c>
    </row>
    <row r="38" ht="13.5" thickBot="1"/>
    <row r="39" spans="2:3" ht="13.5" thickBot="1">
      <c r="B39" s="23" t="s">
        <v>32</v>
      </c>
      <c r="C39" s="22" t="s">
        <v>33</v>
      </c>
    </row>
    <row r="40" spans="2:3" ht="13.5" thickBot="1">
      <c r="B40" s="9">
        <v>100</v>
      </c>
      <c r="C40" s="24">
        <v>4</v>
      </c>
    </row>
    <row r="41" ht="13.5" thickBot="1"/>
    <row r="42" spans="2:3" ht="13.5" thickBot="1">
      <c r="B42" s="8" t="s">
        <v>34</v>
      </c>
      <c r="C42" s="22" t="s">
        <v>35</v>
      </c>
    </row>
    <row r="43" spans="2:3" ht="12.75">
      <c r="B43" s="19">
        <f>Data!A2</f>
        <v>82.71267879614962</v>
      </c>
      <c r="C43" s="19">
        <f>Data!B2</f>
        <v>4.926742560013748</v>
      </c>
    </row>
    <row r="44" spans="2:3" ht="12.75">
      <c r="B44" s="20">
        <f>Data!A3</f>
        <v>105.51473645590862</v>
      </c>
      <c r="C44" s="20">
        <f>Data!B3</f>
        <v>3.6843285212365604</v>
      </c>
    </row>
    <row r="45" spans="2:3" ht="12.75">
      <c r="B45" s="20">
        <f>Data!A4</f>
        <v>97.74920148139438</v>
      </c>
      <c r="C45" s="20">
        <f>Data!B4</f>
        <v>4.102062293236333</v>
      </c>
    </row>
    <row r="46" spans="2:3" ht="12.75">
      <c r="B46" s="20">
        <f>Data!A5</f>
        <v>99.95303405347094</v>
      </c>
      <c r="C46" s="20">
        <f>Data!B5</f>
        <v>4.0381206562827465</v>
      </c>
    </row>
    <row r="47" spans="2:3" ht="12.75">
      <c r="B47" s="20">
        <f>Data!A6</f>
        <v>113.14297498717511</v>
      </c>
      <c r="C47" s="20">
        <f>Data!B6</f>
        <v>3.3510374186479215</v>
      </c>
    </row>
    <row r="48" spans="2:3" ht="12.75">
      <c r="B48" s="20">
        <f>Data!A7</f>
        <v>119.39498168997032</v>
      </c>
      <c r="C48" s="20">
        <f>Data!B7</f>
        <v>2.9750116944133675</v>
      </c>
    </row>
    <row r="49" spans="2:3" ht="12.75">
      <c r="B49" s="20">
        <f>Data!A8</f>
        <v>86.26430312361998</v>
      </c>
      <c r="C49" s="20">
        <f>Data!B8</f>
        <v>4.659897745246034</v>
      </c>
    </row>
    <row r="50" spans="2:3" ht="12.75">
      <c r="B50" s="20">
        <f>Data!A9</f>
        <v>95.8775162495517</v>
      </c>
      <c r="C50" s="20">
        <f>Data!B9</f>
        <v>4.203362235596863</v>
      </c>
    </row>
    <row r="51" spans="2:3" ht="12.75">
      <c r="B51" s="20">
        <f>Data!A10</f>
        <v>125.60719495493123</v>
      </c>
      <c r="C51" s="20">
        <f>Data!B10</f>
        <v>2.6895845579590536</v>
      </c>
    </row>
    <row r="52" spans="2:3" ht="13.5" thickBot="1">
      <c r="B52" s="21">
        <f>Data!A11</f>
        <v>117.72850544215935</v>
      </c>
      <c r="C52" s="21">
        <f>Data!B11</f>
        <v>3.0834043432533216</v>
      </c>
    </row>
    <row r="57" ht="12.75">
      <c r="B57" t="s">
        <v>36</v>
      </c>
    </row>
    <row r="58" ht="12.75">
      <c r="B58" s="1" t="s">
        <v>37</v>
      </c>
    </row>
    <row r="59" ht="12.75">
      <c r="B59" s="1" t="s">
        <v>38</v>
      </c>
    </row>
    <row r="60" ht="12.75">
      <c r="B60" s="1" t="s">
        <v>39</v>
      </c>
    </row>
    <row r="61" ht="12.75">
      <c r="B61" s="1" t="s">
        <v>40</v>
      </c>
    </row>
    <row r="62" ht="12.75">
      <c r="B62" t="s">
        <v>41</v>
      </c>
    </row>
    <row r="63" ht="12.75">
      <c r="B63" s="1" t="s">
        <v>42</v>
      </c>
    </row>
    <row r="65" ht="12.75">
      <c r="B65" s="14" t="s">
        <v>43</v>
      </c>
    </row>
    <row r="66" ht="12.75">
      <c r="B66" s="1" t="s">
        <v>44</v>
      </c>
    </row>
    <row r="67" ht="12.75">
      <c r="B67" s="1" t="s">
        <v>45</v>
      </c>
    </row>
    <row r="68" ht="12.75">
      <c r="B68" t="s">
        <v>46</v>
      </c>
    </row>
    <row r="69" ht="12.75">
      <c r="B69" t="s">
        <v>47</v>
      </c>
    </row>
    <row r="71" ht="12.75">
      <c r="B71" s="1" t="s">
        <v>48</v>
      </c>
    </row>
    <row r="72" ht="12.75">
      <c r="B72" s="1" t="s">
        <v>49</v>
      </c>
    </row>
    <row r="73" ht="12.75">
      <c r="B73" s="1" t="s">
        <v>50</v>
      </c>
    </row>
    <row r="76" ht="12.75">
      <c r="B76" t="s">
        <v>51</v>
      </c>
    </row>
    <row r="77" ht="12.75">
      <c r="B77" t="s">
        <v>52</v>
      </c>
    </row>
    <row r="81" ht="12.75">
      <c r="B81" s="1" t="s">
        <v>53</v>
      </c>
    </row>
    <row r="82" ht="12.75">
      <c r="B82" s="1" t="s">
        <v>54</v>
      </c>
    </row>
    <row r="83" ht="12.75">
      <c r="B83" s="1" t="s">
        <v>55</v>
      </c>
    </row>
    <row r="84" ht="12.75">
      <c r="B84" s="1" t="s">
        <v>56</v>
      </c>
    </row>
    <row r="85" ht="12.75">
      <c r="B85" t="s">
        <v>57</v>
      </c>
    </row>
    <row r="87" ht="12.75">
      <c r="B87" s="1" t="s">
        <v>58</v>
      </c>
    </row>
    <row r="88" ht="12.75">
      <c r="B88" t="s">
        <v>59</v>
      </c>
    </row>
    <row r="90" ht="12.75">
      <c r="B90" s="17" t="s">
        <v>60</v>
      </c>
    </row>
    <row r="91" ht="12.75">
      <c r="B91" s="17" t="s">
        <v>61</v>
      </c>
    </row>
    <row r="92" ht="12.75">
      <c r="B92" s="17" t="s">
        <v>62</v>
      </c>
    </row>
    <row r="93" ht="12.75">
      <c r="B93" s="27"/>
    </row>
    <row r="94" ht="12.75">
      <c r="B94" s="27" t="s">
        <v>63</v>
      </c>
    </row>
    <row r="95" ht="12.75">
      <c r="B95" s="26" t="s">
        <v>64</v>
      </c>
    </row>
    <row r="96" ht="12.75">
      <c r="B96" s="26" t="s">
        <v>65</v>
      </c>
    </row>
    <row r="97" ht="12.75">
      <c r="B97" s="26" t="s">
        <v>66</v>
      </c>
    </row>
    <row r="98" ht="12.75">
      <c r="B98" s="27" t="s">
        <v>67</v>
      </c>
    </row>
    <row r="99" ht="12.75">
      <c r="B99" s="25"/>
    </row>
    <row r="100" ht="12.75">
      <c r="B100" s="17" t="s">
        <v>68</v>
      </c>
    </row>
    <row r="101" ht="12.75">
      <c r="B101" s="18" t="s">
        <v>69</v>
      </c>
    </row>
    <row r="102" ht="12.75">
      <c r="B102" s="18" t="s">
        <v>70</v>
      </c>
    </row>
    <row r="103" ht="12.75">
      <c r="B103" s="18" t="s">
        <v>71</v>
      </c>
    </row>
    <row r="104" ht="12.75">
      <c r="B104" s="25"/>
    </row>
    <row r="105" ht="12.75">
      <c r="B105" s="26" t="s">
        <v>72</v>
      </c>
    </row>
    <row r="106" ht="12.75">
      <c r="B106" s="25" t="s">
        <v>73</v>
      </c>
    </row>
    <row r="107" ht="12.75">
      <c r="B107" s="25" t="s">
        <v>74</v>
      </c>
    </row>
    <row r="108" ht="12.75">
      <c r="B108" s="1" t="s">
        <v>75</v>
      </c>
    </row>
    <row r="109" ht="12.75">
      <c r="B109" s="26"/>
    </row>
    <row r="110" ht="12.75">
      <c r="B110" s="25" t="s">
        <v>76</v>
      </c>
    </row>
    <row r="111" ht="12.75">
      <c r="B111" s="26" t="s">
        <v>77</v>
      </c>
    </row>
    <row r="112" ht="12.75">
      <c r="B112" s="25" t="s">
        <v>78</v>
      </c>
    </row>
    <row r="113" ht="12.75">
      <c r="B113" s="25" t="s">
        <v>79</v>
      </c>
    </row>
    <row r="114" ht="12.75">
      <c r="B114" s="25" t="s">
        <v>80</v>
      </c>
    </row>
    <row r="115" ht="12.75">
      <c r="B115" s="26" t="s">
        <v>81</v>
      </c>
    </row>
    <row r="116" ht="12.75">
      <c r="B116" s="25"/>
    </row>
    <row r="117" ht="12.75">
      <c r="B117" s="29" t="s">
        <v>82</v>
      </c>
    </row>
    <row r="118" ht="12.75">
      <c r="B118" s="29" t="s">
        <v>83</v>
      </c>
    </row>
    <row r="119" ht="12.75">
      <c r="B119" s="29" t="s">
        <v>84</v>
      </c>
    </row>
    <row r="120" ht="12.75">
      <c r="B120" s="30" t="s">
        <v>85</v>
      </c>
    </row>
    <row r="121" ht="12.75">
      <c r="B121" s="30" t="s">
        <v>86</v>
      </c>
    </row>
    <row r="123" ht="12.75">
      <c r="B123" s="1" t="s">
        <v>87</v>
      </c>
    </row>
    <row r="124" ht="12.75">
      <c r="B124" s="1" t="s">
        <v>88</v>
      </c>
    </row>
    <row r="125" ht="12.75">
      <c r="B125" s="1" t="s">
        <v>89</v>
      </c>
    </row>
    <row r="126" ht="12.75">
      <c r="B126" t="s">
        <v>90</v>
      </c>
    </row>
    <row r="127" ht="12.75">
      <c r="B127" t="s">
        <v>91</v>
      </c>
    </row>
    <row r="128" ht="12.75">
      <c r="B128" s="1" t="s">
        <v>92</v>
      </c>
    </row>
    <row r="129" ht="12.75">
      <c r="B129" s="1" t="s">
        <v>93</v>
      </c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69" ht="12.75">
      <c r="B169" s="1" t="s">
        <v>94</v>
      </c>
    </row>
    <row r="170" ht="12.75">
      <c r="B170" t="s">
        <v>95</v>
      </c>
    </row>
    <row r="171" ht="12.75">
      <c r="B171" t="s">
        <v>96</v>
      </c>
    </row>
    <row r="172" ht="12.75">
      <c r="B172" t="s">
        <v>97</v>
      </c>
    </row>
    <row r="173" ht="12.75">
      <c r="B173" t="s">
        <v>98</v>
      </c>
    </row>
    <row r="174" ht="12.75">
      <c r="B174" s="1" t="s">
        <v>99</v>
      </c>
    </row>
    <row r="176" ht="12.75">
      <c r="B176" t="s">
        <v>100</v>
      </c>
    </row>
    <row r="177" ht="12.75">
      <c r="B177" s="1" t="s">
        <v>101</v>
      </c>
    </row>
    <row r="178" ht="12.75">
      <c r="B178" t="s">
        <v>102</v>
      </c>
    </row>
    <row r="179" ht="12.75">
      <c r="B179" t="s">
        <v>103</v>
      </c>
    </row>
    <row r="180" ht="12.75">
      <c r="B180" t="s">
        <v>104</v>
      </c>
    </row>
  </sheetData>
  <printOptions/>
  <pageMargins left="0.75" right="0.75" top="1" bottom="1" header="0.5" footer="0.5"/>
  <pageSetup horizontalDpi="300" verticalDpi="300" orientation="portrait" r:id="rId14"/>
  <headerFooter alignWithMargins="0">
    <oddHeader>&amp;C&amp;A</oddHeader>
    <oddFooter>&amp;CPage &amp;P</oddFooter>
  </headerFooter>
  <drawing r:id="rId13"/>
  <legacyDrawing r:id="rId12"/>
  <oleObjects>
    <oleObject progId="Equation.2" shapeId="10870439" r:id="rId2"/>
    <oleObject progId="Equation.2" shapeId="11335242" r:id="rId3"/>
    <oleObject progId="Equation.3" shapeId="10838292" r:id="rId4"/>
    <oleObject progId="Equation.3" shapeId="10839709" r:id="rId5"/>
    <oleObject progId="Equation.3" shapeId="10849943" r:id="rId6"/>
    <oleObject progId="Equation.3" shapeId="10851568" r:id="rId7"/>
    <oleObject progId="Equation.3" shapeId="10853524" r:id="rId8"/>
    <oleObject progId="Equation.3" shapeId="10857342" r:id="rId9"/>
    <oleObject progId="Equation.3" shapeId="10877775" r:id="rId10"/>
    <oleObject progId="Equation.3" shapeId="11659990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 Weber</cp:lastModifiedBy>
  <dcterms:created xsi:type="dcterms:W3CDTF">1997-03-18T15:59:07Z</dcterms:created>
  <dcterms:modified xsi:type="dcterms:W3CDTF">2001-01-23T04:23:37Z</dcterms:modified>
  <cp:category/>
  <cp:version/>
  <cp:contentType/>
  <cp:contentStatus/>
</cp:coreProperties>
</file>