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790" windowHeight="8505" activeTab="0"/>
  </bookViews>
  <sheets>
    <sheet name="Alfred-Burton" sheetId="1" r:id="rId1"/>
    <sheet name="Axioms" sheetId="2" r:id="rId2"/>
    <sheet name="Calculations" sheetId="3" r:id="rId3"/>
    <sheet name="Graphic" sheetId="4" r:id="rId4"/>
    <sheet name="Graph data" sheetId="5" state="hidden" r:id="rId5"/>
  </sheets>
  <definedNames>
    <definedName name="p">'Calculations'!$B$5</definedName>
    <definedName name="q">'Calculations'!$I$5</definedName>
    <definedName name="solver_adj" localSheetId="2" hidden="1">'Calculations'!$I$5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'Calculations'!$J$25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'Calculations'!$I$5</definedName>
    <definedName name="solver_pre" localSheetId="2" hidden="1">0.000001</definedName>
    <definedName name="solver_rel1" localSheetId="2" hidden="1">2</definedName>
    <definedName name="solver_rhs1" localSheetId="2" hidden="1">'Calculations'!$J$22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<sst xmlns="http://schemas.openxmlformats.org/spreadsheetml/2006/main" count="60" uniqueCount="50">
  <si>
    <t>Alfred</t>
  </si>
  <si>
    <t>utility from selling at price p</t>
  </si>
  <si>
    <t>price ("p")</t>
  </si>
  <si>
    <t>utility from consuming $100 bill</t>
  </si>
  <si>
    <t>utility gain from agreement</t>
  </si>
  <si>
    <t>Burton</t>
  </si>
  <si>
    <t>utility from no deal</t>
  </si>
  <si>
    <t>Product of utility gains</t>
  </si>
  <si>
    <t>Alfred and Burton</t>
  </si>
  <si>
    <t>A gain</t>
  </si>
  <si>
    <t>B gain</t>
  </si>
  <si>
    <t>hyperbola</t>
  </si>
  <si>
    <t>maximum utility gain</t>
  </si>
  <si>
    <t>price ("q")</t>
  </si>
  <si>
    <t>Proportionate gains</t>
  </si>
  <si>
    <t>Target proportionate gains</t>
  </si>
  <si>
    <t>Nash</t>
  </si>
  <si>
    <t>Kalai-Smorodinsky</t>
  </si>
  <si>
    <t>Solver setup</t>
  </si>
  <si>
    <t>The Nash Arbitration Scheme</t>
  </si>
  <si>
    <t>Given complete information about (1) the available alternatives, (2) the preferences of the two parties, and</t>
  </si>
  <si>
    <t>(3) both parties' best alternatives to agreement, should an arbitrator</t>
  </si>
  <si>
    <t>the parties at no cost to the other)?</t>
  </si>
  <si>
    <t>reached?</t>
  </si>
  <si>
    <t>fact not feasible?</t>
  </si>
  <si>
    <t>If so, then the arbitrator must always choose the agreement which maximizes the product of the parties'</t>
  </si>
  <si>
    <t>utility gains.</t>
  </si>
  <si>
    <t>The Kalai-Smorodinsky Arbitration Scheme</t>
  </si>
  <si>
    <t>Replace (5) with:</t>
  </si>
  <si>
    <t>5'</t>
  </si>
  <si>
    <t>... make a decision only on the basis of this information?</t>
  </si>
  <si>
    <t>… choose an alternative which is Pareto-undominated (i.e., which cannot be improved upon for one of</t>
  </si>
  <si>
    <t>... not force upon the parties an agreement which leaves one worse off than if no agreement had been</t>
  </si>
  <si>
    <t>... choose symmetrically when the original problem is symmetric?</t>
  </si>
  <si>
    <t>... not change his mind if he learns that an agreement which he was not going to choose anyway was in</t>
  </si>
  <si>
    <t>… not change his mind in a way which hurts one of the parties, if he learns that some new alternatives</t>
  </si>
  <si>
    <t>are available, and all of the new alternatives merely improve upon previous alternatives?</t>
  </si>
  <si>
    <t>have done without the other party ending up worse off than with no agreement.</t>
  </si>
  <si>
    <t>Alfred, who is near‑broke, has found a $100 bill. The serial number of the bill,</t>
  </si>
  <si>
    <t>mmddyyyy, happens to be the birthdate of Burton, a wealthy eccentric.</t>
  </si>
  <si>
    <t>Burton wishes to acquire the bill as a keepsake, and would be willing to pay as much as</t>
  </si>
  <si>
    <t>$500 for it.</t>
  </si>
  <si>
    <t>They've called you in due to your reputation for "fairness." They've agreed that Alfred will</t>
  </si>
  <si>
    <t>You feel it reasonable to assume that Alfred’s utility for money is proportional to the</t>
  </si>
  <si>
    <t>square‑root of the amount he holds (i.e., he is risk‑averse); Burton’s utility for money is</t>
  </si>
  <si>
    <t>linear (i.e., he is risk‑neutral).</t>
  </si>
  <si>
    <t>Alfred v. Burton</t>
  </si>
  <si>
    <t>sell the $100 bill to Burton for the price you proclaim to be fair.</t>
  </si>
  <si>
    <t>How much do you declare that Burton should pay Alfred for the $100 bill?</t>
  </si>
  <si>
    <t>If so, then the arbitrator must provide gains to both parties proportional to the best each could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</si>
</sst>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6.75"/>
      <color indexed="18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Alfred vs. Burton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data'!$C$3:$C$68</c:f>
              <c:numCache>
                <c:ptCount val="66"/>
                <c:pt idx="0">
                  <c:v>0</c:v>
                </c:pt>
                <c:pt idx="1">
                  <c:v>0.4880884817015154</c:v>
                </c:pt>
                <c:pt idx="2">
                  <c:v>0.9544511501033224</c:v>
                </c:pt>
                <c:pt idx="3">
                  <c:v>1.4017542509913792</c:v>
                </c:pt>
                <c:pt idx="4">
                  <c:v>1.8321595661992323</c:v>
                </c:pt>
                <c:pt idx="5">
                  <c:v>2.2474487139158903</c:v>
                </c:pt>
                <c:pt idx="6">
                  <c:v>2.649110640673518</c:v>
                </c:pt>
                <c:pt idx="7">
                  <c:v>3.0384048104052983</c:v>
                </c:pt>
                <c:pt idx="8">
                  <c:v>3.416407864998739</c:v>
                </c:pt>
                <c:pt idx="9">
                  <c:v>3.7840487520902215</c:v>
                </c:pt>
                <c:pt idx="10">
                  <c:v>4.142135623730951</c:v>
                </c:pt>
                <c:pt idx="11">
                  <c:v>4.491376746189438</c:v>
                </c:pt>
                <c:pt idx="12">
                  <c:v>4.832396974191326</c:v>
                </c:pt>
                <c:pt idx="13">
                  <c:v>5.165750888103101</c:v>
                </c:pt>
                <c:pt idx="14">
                  <c:v>5.491933384829668</c:v>
                </c:pt>
                <c:pt idx="15">
                  <c:v>5.811388300841896</c:v>
                </c:pt>
                <c:pt idx="16">
                  <c:v>6.124515496597098</c:v>
                </c:pt>
                <c:pt idx="17">
                  <c:v>6.431676725154983</c:v>
                </c:pt>
                <c:pt idx="18">
                  <c:v>6.733200530681511</c:v>
                </c:pt>
                <c:pt idx="19">
                  <c:v>7.029386365926403</c:v>
                </c:pt>
                <c:pt idx="20">
                  <c:v>7.320508075688775</c:v>
                </c:pt>
                <c:pt idx="21">
                  <c:v>7.606816861659009</c:v>
                </c:pt>
                <c:pt idx="22">
                  <c:v>7.888543819998318</c:v>
                </c:pt>
                <c:pt idx="23">
                  <c:v>8.16590212458495</c:v>
                </c:pt>
                <c:pt idx="24">
                  <c:v>8.439088914585774</c:v>
                </c:pt>
                <c:pt idx="25">
                  <c:v>8.708286933869708</c:v>
                </c:pt>
                <c:pt idx="26">
                  <c:v>8.973665961010276</c:v>
                </c:pt>
                <c:pt idx="27">
                  <c:v>9.235384061671343</c:v>
                </c:pt>
                <c:pt idx="28">
                  <c:v>9.493588689617926</c:v>
                </c:pt>
                <c:pt idx="29">
                  <c:v>9.748417658131498</c:v>
                </c:pt>
                <c:pt idx="30">
                  <c:v>10</c:v>
                </c:pt>
                <c:pt idx="31">
                  <c:v>10.248456731316587</c:v>
                </c:pt>
                <c:pt idx="32">
                  <c:v>10.493901531919196</c:v>
                </c:pt>
                <c:pt idx="33">
                  <c:v>10.73644135332772</c:v>
                </c:pt>
                <c:pt idx="34">
                  <c:v>10.97617696340303</c:v>
                </c:pt>
                <c:pt idx="35">
                  <c:v>11.213203435596427</c:v>
                </c:pt>
                <c:pt idx="36">
                  <c:v>11.447610589527216</c:v>
                </c:pt>
                <c:pt idx="37">
                  <c:v>11.6794833886788</c:v>
                </c:pt>
                <c:pt idx="38">
                  <c:v>11.908902300206645</c:v>
                </c:pt>
                <c:pt idx="39">
                  <c:v>12.135943621178654</c:v>
                </c:pt>
                <c:pt idx="40">
                  <c:v>12.360679774997898</c:v>
                </c:pt>
                <c:pt idx="41">
                  <c:v>12.383029285599392</c:v>
                </c:pt>
                <c:pt idx="42">
                  <c:v>12.405356502408079</c:v>
                </c:pt>
                <c:pt idx="43">
                  <c:v>12.427661492005804</c:v>
                </c:pt>
                <c:pt idx="44">
                  <c:v>12.449944320643649</c:v>
                </c:pt>
                <c:pt idx="45">
                  <c:v>12.472205054244231</c:v>
                </c:pt>
                <c:pt idx="46">
                  <c:v>12.494443758403985</c:v>
                </c:pt>
                <c:pt idx="47">
                  <c:v>12.516660498395403</c:v>
                </c:pt>
                <c:pt idx="48">
                  <c:v>12.538855339169288</c:v>
                </c:pt>
                <c:pt idx="49">
                  <c:v>12.561028345356956</c:v>
                </c:pt>
                <c:pt idx="50">
                  <c:v>12.583179581272429</c:v>
                </c:pt>
                <c:pt idx="51">
                  <c:v>12.605309110914629</c:v>
                </c:pt>
                <c:pt idx="52">
                  <c:v>12.627416997969522</c:v>
                </c:pt>
                <c:pt idx="54">
                  <c:v>6.666666684728938</c:v>
                </c:pt>
                <c:pt idx="56">
                  <c:v>0</c:v>
                </c:pt>
                <c:pt idx="57">
                  <c:v>12.360679774997898</c:v>
                </c:pt>
                <c:pt idx="59">
                  <c:v>12.360679774997898</c:v>
                </c:pt>
                <c:pt idx="60">
                  <c:v>12.360679774997898</c:v>
                </c:pt>
                <c:pt idx="62">
                  <c:v>0</c:v>
                </c:pt>
                <c:pt idx="63">
                  <c:v>12.360679774997898</c:v>
                </c:pt>
                <c:pt idx="65">
                  <c:v>6.7652242566485015</c:v>
                </c:pt>
              </c:numCache>
            </c:numRef>
          </c:xVal>
          <c:yVal>
            <c:numRef>
              <c:f>'Graph data'!$D$3:$D$68</c:f>
              <c:numCache>
                <c:ptCount val="66"/>
                <c:pt idx="0">
                  <c:v>400</c:v>
                </c:pt>
                <c:pt idx="1">
                  <c:v>390</c:v>
                </c:pt>
                <c:pt idx="2">
                  <c:v>380</c:v>
                </c:pt>
                <c:pt idx="3">
                  <c:v>370</c:v>
                </c:pt>
                <c:pt idx="4">
                  <c:v>360</c:v>
                </c:pt>
                <c:pt idx="5">
                  <c:v>350</c:v>
                </c:pt>
                <c:pt idx="6">
                  <c:v>340</c:v>
                </c:pt>
                <c:pt idx="7">
                  <c:v>330</c:v>
                </c:pt>
                <c:pt idx="8">
                  <c:v>320</c:v>
                </c:pt>
                <c:pt idx="9">
                  <c:v>310</c:v>
                </c:pt>
                <c:pt idx="10">
                  <c:v>300</c:v>
                </c:pt>
                <c:pt idx="11">
                  <c:v>290</c:v>
                </c:pt>
                <c:pt idx="12">
                  <c:v>280</c:v>
                </c:pt>
                <c:pt idx="13">
                  <c:v>270</c:v>
                </c:pt>
                <c:pt idx="14">
                  <c:v>260</c:v>
                </c:pt>
                <c:pt idx="15">
                  <c:v>250</c:v>
                </c:pt>
                <c:pt idx="16">
                  <c:v>240</c:v>
                </c:pt>
                <c:pt idx="17">
                  <c:v>230</c:v>
                </c:pt>
                <c:pt idx="18">
                  <c:v>220</c:v>
                </c:pt>
                <c:pt idx="19">
                  <c:v>210</c:v>
                </c:pt>
                <c:pt idx="20">
                  <c:v>200</c:v>
                </c:pt>
                <c:pt idx="21">
                  <c:v>190</c:v>
                </c:pt>
                <c:pt idx="22">
                  <c:v>180</c:v>
                </c:pt>
                <c:pt idx="23">
                  <c:v>170</c:v>
                </c:pt>
                <c:pt idx="24">
                  <c:v>160</c:v>
                </c:pt>
                <c:pt idx="25">
                  <c:v>150</c:v>
                </c:pt>
                <c:pt idx="26">
                  <c:v>140</c:v>
                </c:pt>
                <c:pt idx="27">
                  <c:v>130</c:v>
                </c:pt>
                <c:pt idx="28">
                  <c:v>120</c:v>
                </c:pt>
                <c:pt idx="29">
                  <c:v>110</c:v>
                </c:pt>
                <c:pt idx="30">
                  <c:v>100</c:v>
                </c:pt>
                <c:pt idx="31">
                  <c:v>90</c:v>
                </c:pt>
                <c:pt idx="32">
                  <c:v>80</c:v>
                </c:pt>
                <c:pt idx="33">
                  <c:v>70</c:v>
                </c:pt>
                <c:pt idx="34">
                  <c:v>60</c:v>
                </c:pt>
                <c:pt idx="35">
                  <c:v>50</c:v>
                </c:pt>
                <c:pt idx="36">
                  <c:v>40</c:v>
                </c:pt>
                <c:pt idx="37">
                  <c:v>30</c:v>
                </c:pt>
                <c:pt idx="38">
                  <c:v>20</c:v>
                </c:pt>
                <c:pt idx="39">
                  <c:v>10</c:v>
                </c:pt>
                <c:pt idx="40">
                  <c:v>0</c:v>
                </c:pt>
                <c:pt idx="41">
                  <c:v>-1</c:v>
                </c:pt>
                <c:pt idx="42">
                  <c:v>-2</c:v>
                </c:pt>
                <c:pt idx="43">
                  <c:v>-3</c:v>
                </c:pt>
                <c:pt idx="44">
                  <c:v>-4</c:v>
                </c:pt>
                <c:pt idx="45">
                  <c:v>-5</c:v>
                </c:pt>
                <c:pt idx="46">
                  <c:v>-6</c:v>
                </c:pt>
                <c:pt idx="47">
                  <c:v>-7</c:v>
                </c:pt>
                <c:pt idx="48">
                  <c:v>-8</c:v>
                </c:pt>
                <c:pt idx="49">
                  <c:v>-9</c:v>
                </c:pt>
                <c:pt idx="50">
                  <c:v>-10</c:v>
                </c:pt>
                <c:pt idx="51">
                  <c:v>-11</c:v>
                </c:pt>
                <c:pt idx="52">
                  <c:v>-12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data'!$C$3:$C$68</c:f>
              <c:numCache>
                <c:ptCount val="66"/>
                <c:pt idx="0">
                  <c:v>0</c:v>
                </c:pt>
                <c:pt idx="1">
                  <c:v>0.4880884817015154</c:v>
                </c:pt>
                <c:pt idx="2">
                  <c:v>0.9544511501033224</c:v>
                </c:pt>
                <c:pt idx="3">
                  <c:v>1.4017542509913792</c:v>
                </c:pt>
                <c:pt idx="4">
                  <c:v>1.8321595661992323</c:v>
                </c:pt>
                <c:pt idx="5">
                  <c:v>2.2474487139158903</c:v>
                </c:pt>
                <c:pt idx="6">
                  <c:v>2.649110640673518</c:v>
                </c:pt>
                <c:pt idx="7">
                  <c:v>3.0384048104052983</c:v>
                </c:pt>
                <c:pt idx="8">
                  <c:v>3.416407864998739</c:v>
                </c:pt>
                <c:pt idx="9">
                  <c:v>3.7840487520902215</c:v>
                </c:pt>
                <c:pt idx="10">
                  <c:v>4.142135623730951</c:v>
                </c:pt>
                <c:pt idx="11">
                  <c:v>4.491376746189438</c:v>
                </c:pt>
                <c:pt idx="12">
                  <c:v>4.832396974191326</c:v>
                </c:pt>
                <c:pt idx="13">
                  <c:v>5.165750888103101</c:v>
                </c:pt>
                <c:pt idx="14">
                  <c:v>5.491933384829668</c:v>
                </c:pt>
                <c:pt idx="15">
                  <c:v>5.811388300841896</c:v>
                </c:pt>
                <c:pt idx="16">
                  <c:v>6.124515496597098</c:v>
                </c:pt>
                <c:pt idx="17">
                  <c:v>6.431676725154983</c:v>
                </c:pt>
                <c:pt idx="18">
                  <c:v>6.733200530681511</c:v>
                </c:pt>
                <c:pt idx="19">
                  <c:v>7.029386365926403</c:v>
                </c:pt>
                <c:pt idx="20">
                  <c:v>7.320508075688775</c:v>
                </c:pt>
                <c:pt idx="21">
                  <c:v>7.606816861659009</c:v>
                </c:pt>
                <c:pt idx="22">
                  <c:v>7.888543819998318</c:v>
                </c:pt>
                <c:pt idx="23">
                  <c:v>8.16590212458495</c:v>
                </c:pt>
                <c:pt idx="24">
                  <c:v>8.439088914585774</c:v>
                </c:pt>
                <c:pt idx="25">
                  <c:v>8.708286933869708</c:v>
                </c:pt>
                <c:pt idx="26">
                  <c:v>8.973665961010276</c:v>
                </c:pt>
                <c:pt idx="27">
                  <c:v>9.235384061671343</c:v>
                </c:pt>
                <c:pt idx="28">
                  <c:v>9.493588689617926</c:v>
                </c:pt>
                <c:pt idx="29">
                  <c:v>9.748417658131498</c:v>
                </c:pt>
                <c:pt idx="30">
                  <c:v>10</c:v>
                </c:pt>
                <c:pt idx="31">
                  <c:v>10.248456731316587</c:v>
                </c:pt>
                <c:pt idx="32">
                  <c:v>10.493901531919196</c:v>
                </c:pt>
                <c:pt idx="33">
                  <c:v>10.73644135332772</c:v>
                </c:pt>
                <c:pt idx="34">
                  <c:v>10.97617696340303</c:v>
                </c:pt>
                <c:pt idx="35">
                  <c:v>11.213203435596427</c:v>
                </c:pt>
                <c:pt idx="36">
                  <c:v>11.447610589527216</c:v>
                </c:pt>
                <c:pt idx="37">
                  <c:v>11.6794833886788</c:v>
                </c:pt>
                <c:pt idx="38">
                  <c:v>11.908902300206645</c:v>
                </c:pt>
                <c:pt idx="39">
                  <c:v>12.135943621178654</c:v>
                </c:pt>
                <c:pt idx="40">
                  <c:v>12.360679774997898</c:v>
                </c:pt>
                <c:pt idx="41">
                  <c:v>12.383029285599392</c:v>
                </c:pt>
                <c:pt idx="42">
                  <c:v>12.405356502408079</c:v>
                </c:pt>
                <c:pt idx="43">
                  <c:v>12.427661492005804</c:v>
                </c:pt>
                <c:pt idx="44">
                  <c:v>12.449944320643649</c:v>
                </c:pt>
                <c:pt idx="45">
                  <c:v>12.472205054244231</c:v>
                </c:pt>
                <c:pt idx="46">
                  <c:v>12.494443758403985</c:v>
                </c:pt>
                <c:pt idx="47">
                  <c:v>12.516660498395403</c:v>
                </c:pt>
                <c:pt idx="48">
                  <c:v>12.538855339169288</c:v>
                </c:pt>
                <c:pt idx="49">
                  <c:v>12.561028345356956</c:v>
                </c:pt>
                <c:pt idx="50">
                  <c:v>12.583179581272429</c:v>
                </c:pt>
                <c:pt idx="51">
                  <c:v>12.605309110914629</c:v>
                </c:pt>
                <c:pt idx="52">
                  <c:v>12.627416997969522</c:v>
                </c:pt>
                <c:pt idx="54">
                  <c:v>6.666666684728938</c:v>
                </c:pt>
                <c:pt idx="56">
                  <c:v>0</c:v>
                </c:pt>
                <c:pt idx="57">
                  <c:v>12.360679774997898</c:v>
                </c:pt>
                <c:pt idx="59">
                  <c:v>12.360679774997898</c:v>
                </c:pt>
                <c:pt idx="60">
                  <c:v>12.360679774997898</c:v>
                </c:pt>
                <c:pt idx="62">
                  <c:v>0</c:v>
                </c:pt>
                <c:pt idx="63">
                  <c:v>12.360679774997898</c:v>
                </c:pt>
                <c:pt idx="65">
                  <c:v>6.7652242566485015</c:v>
                </c:pt>
              </c:numCache>
            </c:numRef>
          </c:xVal>
          <c:yVal>
            <c:numRef>
              <c:f>'Graph data'!$E$3:$E$68</c:f>
              <c:numCache>
                <c:ptCount val="66"/>
                <c:pt idx="8">
                  <c:v>433.6371826851618</c:v>
                </c:pt>
                <c:pt idx="9">
                  <c:v>391.506975343049</c:v>
                </c:pt>
                <c:pt idx="10">
                  <c:v>357.6612684997178</c:v>
                </c:pt>
                <c:pt idx="11">
                  <c:v>329.85019186787133</c:v>
                </c:pt>
                <c:pt idx="12">
                  <c:v>306.57280215051026</c:v>
                </c:pt>
                <c:pt idx="13">
                  <c:v>286.7891839100069</c:v>
                </c:pt>
                <c:pt idx="14">
                  <c:v>269.7559088341764</c:v>
                </c:pt>
                <c:pt idx="15">
                  <c:v>254.92729186016695</c:v>
                </c:pt>
                <c:pt idx="16">
                  <c:v>241.8936620055288</c:v>
                </c:pt>
                <c:pt idx="17">
                  <c:v>230.34140936954242</c:v>
                </c:pt>
                <c:pt idx="18">
                  <c:v>220.02634181630876</c:v>
                </c:pt>
                <c:pt idx="19">
                  <c:v>210.75544924698949</c:v>
                </c:pt>
                <c:pt idx="20">
                  <c:v>202.37413389399092</c:v>
                </c:pt>
                <c:pt idx="21">
                  <c:v>194.75708544380257</c:v>
                </c:pt>
                <c:pt idx="22">
                  <c:v>187.80164188551058</c:v>
                </c:pt>
                <c:pt idx="23">
                  <c:v>181.42288002953273</c:v>
                </c:pt>
                <c:pt idx="24">
                  <c:v>175.54993157151716</c:v>
                </c:pt>
                <c:pt idx="25">
                  <c:v>170.123181830339</c:v>
                </c:pt>
                <c:pt idx="26">
                  <c:v>165.0921137379503</c:v>
                </c:pt>
                <c:pt idx="27">
                  <c:v>160.4136299680184</c:v>
                </c:pt>
                <c:pt idx="28">
                  <c:v>156.05073380750233</c:v>
                </c:pt>
                <c:pt idx="29">
                  <c:v>151.97148228930527</c:v>
                </c:pt>
                <c:pt idx="30">
                  <c:v>148.14814814814818</c:v>
                </c:pt>
                <c:pt idx="31">
                  <c:v>144.55654351883678</c:v>
                </c:pt>
                <c:pt idx="32">
                  <c:v>141.1754700551815</c:v>
                </c:pt>
                <c:pt idx="33">
                  <c:v>137.98626870180797</c:v>
                </c:pt>
                <c:pt idx="34">
                  <c:v>134.97244864227903</c:v>
                </c:pt>
                <c:pt idx="35">
                  <c:v>132.1193796215722</c:v>
                </c:pt>
                <c:pt idx="36">
                  <c:v>129.41403534784865</c:v>
                </c:pt>
                <c:pt idx="37">
                  <c:v>126.84477833304825</c:v>
                </c:pt>
                <c:pt idx="38">
                  <c:v>124.40117855831052</c:v>
                </c:pt>
                <c:pt idx="39">
                  <c:v>122.07385990951059</c:v>
                </c:pt>
                <c:pt idx="40">
                  <c:v>119.85436953702926</c:v>
                </c:pt>
                <c:pt idx="41">
                  <c:v>119.63805037627928</c:v>
                </c:pt>
                <c:pt idx="42">
                  <c:v>119.42272527145047</c:v>
                </c:pt>
                <c:pt idx="43">
                  <c:v>119.2083870673865</c:v>
                </c:pt>
                <c:pt idx="44">
                  <c:v>118.99502867856125</c:v>
                </c:pt>
                <c:pt idx="45">
                  <c:v>118.78264308822767</c:v>
                </c:pt>
                <c:pt idx="46">
                  <c:v>118.57122334757888</c:v>
                </c:pt>
                <c:pt idx="47">
                  <c:v>118.36076257492189</c:v>
                </c:pt>
                <c:pt idx="48">
                  <c:v>118.15125395486311</c:v>
                </c:pt>
                <c:pt idx="49">
                  <c:v>117.94269073750597</c:v>
                </c:pt>
                <c:pt idx="50">
                  <c:v>117.73506623766012</c:v>
                </c:pt>
                <c:pt idx="51">
                  <c:v>117.52837383406197</c:v>
                </c:pt>
                <c:pt idx="52">
                  <c:v>117.32260696860669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'Graph data'!$C$3:$C$68</c:f>
              <c:numCache>
                <c:ptCount val="66"/>
                <c:pt idx="0">
                  <c:v>0</c:v>
                </c:pt>
                <c:pt idx="1">
                  <c:v>0.4880884817015154</c:v>
                </c:pt>
                <c:pt idx="2">
                  <c:v>0.9544511501033224</c:v>
                </c:pt>
                <c:pt idx="3">
                  <c:v>1.4017542509913792</c:v>
                </c:pt>
                <c:pt idx="4">
                  <c:v>1.8321595661992323</c:v>
                </c:pt>
                <c:pt idx="5">
                  <c:v>2.2474487139158903</c:v>
                </c:pt>
                <c:pt idx="6">
                  <c:v>2.649110640673518</c:v>
                </c:pt>
                <c:pt idx="7">
                  <c:v>3.0384048104052983</c:v>
                </c:pt>
                <c:pt idx="8">
                  <c:v>3.416407864998739</c:v>
                </c:pt>
                <c:pt idx="9">
                  <c:v>3.7840487520902215</c:v>
                </c:pt>
                <c:pt idx="10">
                  <c:v>4.142135623730951</c:v>
                </c:pt>
                <c:pt idx="11">
                  <c:v>4.491376746189438</c:v>
                </c:pt>
                <c:pt idx="12">
                  <c:v>4.832396974191326</c:v>
                </c:pt>
                <c:pt idx="13">
                  <c:v>5.165750888103101</c:v>
                </c:pt>
                <c:pt idx="14">
                  <c:v>5.491933384829668</c:v>
                </c:pt>
                <c:pt idx="15">
                  <c:v>5.811388300841896</c:v>
                </c:pt>
                <c:pt idx="16">
                  <c:v>6.124515496597098</c:v>
                </c:pt>
                <c:pt idx="17">
                  <c:v>6.431676725154983</c:v>
                </c:pt>
                <c:pt idx="18">
                  <c:v>6.733200530681511</c:v>
                </c:pt>
                <c:pt idx="19">
                  <c:v>7.029386365926403</c:v>
                </c:pt>
                <c:pt idx="20">
                  <c:v>7.320508075688775</c:v>
                </c:pt>
                <c:pt idx="21">
                  <c:v>7.606816861659009</c:v>
                </c:pt>
                <c:pt idx="22">
                  <c:v>7.888543819998318</c:v>
                </c:pt>
                <c:pt idx="23">
                  <c:v>8.16590212458495</c:v>
                </c:pt>
                <c:pt idx="24">
                  <c:v>8.439088914585774</c:v>
                </c:pt>
                <c:pt idx="25">
                  <c:v>8.708286933869708</c:v>
                </c:pt>
                <c:pt idx="26">
                  <c:v>8.973665961010276</c:v>
                </c:pt>
                <c:pt idx="27">
                  <c:v>9.235384061671343</c:v>
                </c:pt>
                <c:pt idx="28">
                  <c:v>9.493588689617926</c:v>
                </c:pt>
                <c:pt idx="29">
                  <c:v>9.748417658131498</c:v>
                </c:pt>
                <c:pt idx="30">
                  <c:v>10</c:v>
                </c:pt>
                <c:pt idx="31">
                  <c:v>10.248456731316587</c:v>
                </c:pt>
                <c:pt idx="32">
                  <c:v>10.493901531919196</c:v>
                </c:pt>
                <c:pt idx="33">
                  <c:v>10.73644135332772</c:v>
                </c:pt>
                <c:pt idx="34">
                  <c:v>10.97617696340303</c:v>
                </c:pt>
                <c:pt idx="35">
                  <c:v>11.213203435596427</c:v>
                </c:pt>
                <c:pt idx="36">
                  <c:v>11.447610589527216</c:v>
                </c:pt>
                <c:pt idx="37">
                  <c:v>11.6794833886788</c:v>
                </c:pt>
                <c:pt idx="38">
                  <c:v>11.908902300206645</c:v>
                </c:pt>
                <c:pt idx="39">
                  <c:v>12.135943621178654</c:v>
                </c:pt>
                <c:pt idx="40">
                  <c:v>12.360679774997898</c:v>
                </c:pt>
                <c:pt idx="41">
                  <c:v>12.383029285599392</c:v>
                </c:pt>
                <c:pt idx="42">
                  <c:v>12.405356502408079</c:v>
                </c:pt>
                <c:pt idx="43">
                  <c:v>12.427661492005804</c:v>
                </c:pt>
                <c:pt idx="44">
                  <c:v>12.449944320643649</c:v>
                </c:pt>
                <c:pt idx="45">
                  <c:v>12.472205054244231</c:v>
                </c:pt>
                <c:pt idx="46">
                  <c:v>12.494443758403985</c:v>
                </c:pt>
                <c:pt idx="47">
                  <c:v>12.516660498395403</c:v>
                </c:pt>
                <c:pt idx="48">
                  <c:v>12.538855339169288</c:v>
                </c:pt>
                <c:pt idx="49">
                  <c:v>12.561028345356956</c:v>
                </c:pt>
                <c:pt idx="50">
                  <c:v>12.583179581272429</c:v>
                </c:pt>
                <c:pt idx="51">
                  <c:v>12.605309110914629</c:v>
                </c:pt>
                <c:pt idx="52">
                  <c:v>12.627416997969522</c:v>
                </c:pt>
                <c:pt idx="54">
                  <c:v>6.666666684728938</c:v>
                </c:pt>
                <c:pt idx="56">
                  <c:v>0</c:v>
                </c:pt>
                <c:pt idx="57">
                  <c:v>12.360679774997898</c:v>
                </c:pt>
                <c:pt idx="59">
                  <c:v>12.360679774997898</c:v>
                </c:pt>
                <c:pt idx="60">
                  <c:v>12.360679774997898</c:v>
                </c:pt>
                <c:pt idx="62">
                  <c:v>0</c:v>
                </c:pt>
                <c:pt idx="63">
                  <c:v>12.360679774997898</c:v>
                </c:pt>
                <c:pt idx="65">
                  <c:v>6.7652242566485015</c:v>
                </c:pt>
              </c:numCache>
            </c:numRef>
          </c:xVal>
          <c:yVal>
            <c:numRef>
              <c:f>'Graph data'!$F$3:$F$68</c:f>
              <c:numCache>
                <c:ptCount val="66"/>
                <c:pt idx="54">
                  <c:v>222.22222162014657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 data'!$C$3:$C$68</c:f>
              <c:numCache>
                <c:ptCount val="66"/>
                <c:pt idx="0">
                  <c:v>0</c:v>
                </c:pt>
                <c:pt idx="1">
                  <c:v>0.4880884817015154</c:v>
                </c:pt>
                <c:pt idx="2">
                  <c:v>0.9544511501033224</c:v>
                </c:pt>
                <c:pt idx="3">
                  <c:v>1.4017542509913792</c:v>
                </c:pt>
                <c:pt idx="4">
                  <c:v>1.8321595661992323</c:v>
                </c:pt>
                <c:pt idx="5">
                  <c:v>2.2474487139158903</c:v>
                </c:pt>
                <c:pt idx="6">
                  <c:v>2.649110640673518</c:v>
                </c:pt>
                <c:pt idx="7">
                  <c:v>3.0384048104052983</c:v>
                </c:pt>
                <c:pt idx="8">
                  <c:v>3.416407864998739</c:v>
                </c:pt>
                <c:pt idx="9">
                  <c:v>3.7840487520902215</c:v>
                </c:pt>
                <c:pt idx="10">
                  <c:v>4.142135623730951</c:v>
                </c:pt>
                <c:pt idx="11">
                  <c:v>4.491376746189438</c:v>
                </c:pt>
                <c:pt idx="12">
                  <c:v>4.832396974191326</c:v>
                </c:pt>
                <c:pt idx="13">
                  <c:v>5.165750888103101</c:v>
                </c:pt>
                <c:pt idx="14">
                  <c:v>5.491933384829668</c:v>
                </c:pt>
                <c:pt idx="15">
                  <c:v>5.811388300841896</c:v>
                </c:pt>
                <c:pt idx="16">
                  <c:v>6.124515496597098</c:v>
                </c:pt>
                <c:pt idx="17">
                  <c:v>6.431676725154983</c:v>
                </c:pt>
                <c:pt idx="18">
                  <c:v>6.733200530681511</c:v>
                </c:pt>
                <c:pt idx="19">
                  <c:v>7.029386365926403</c:v>
                </c:pt>
                <c:pt idx="20">
                  <c:v>7.320508075688775</c:v>
                </c:pt>
                <c:pt idx="21">
                  <c:v>7.606816861659009</c:v>
                </c:pt>
                <c:pt idx="22">
                  <c:v>7.888543819998318</c:v>
                </c:pt>
                <c:pt idx="23">
                  <c:v>8.16590212458495</c:v>
                </c:pt>
                <c:pt idx="24">
                  <c:v>8.439088914585774</c:v>
                </c:pt>
                <c:pt idx="25">
                  <c:v>8.708286933869708</c:v>
                </c:pt>
                <c:pt idx="26">
                  <c:v>8.973665961010276</c:v>
                </c:pt>
                <c:pt idx="27">
                  <c:v>9.235384061671343</c:v>
                </c:pt>
                <c:pt idx="28">
                  <c:v>9.493588689617926</c:v>
                </c:pt>
                <c:pt idx="29">
                  <c:v>9.748417658131498</c:v>
                </c:pt>
                <c:pt idx="30">
                  <c:v>10</c:v>
                </c:pt>
                <c:pt idx="31">
                  <c:v>10.248456731316587</c:v>
                </c:pt>
                <c:pt idx="32">
                  <c:v>10.493901531919196</c:v>
                </c:pt>
                <c:pt idx="33">
                  <c:v>10.73644135332772</c:v>
                </c:pt>
                <c:pt idx="34">
                  <c:v>10.97617696340303</c:v>
                </c:pt>
                <c:pt idx="35">
                  <c:v>11.213203435596427</c:v>
                </c:pt>
                <c:pt idx="36">
                  <c:v>11.447610589527216</c:v>
                </c:pt>
                <c:pt idx="37">
                  <c:v>11.6794833886788</c:v>
                </c:pt>
                <c:pt idx="38">
                  <c:v>11.908902300206645</c:v>
                </c:pt>
                <c:pt idx="39">
                  <c:v>12.135943621178654</c:v>
                </c:pt>
                <c:pt idx="40">
                  <c:v>12.360679774997898</c:v>
                </c:pt>
                <c:pt idx="41">
                  <c:v>12.383029285599392</c:v>
                </c:pt>
                <c:pt idx="42">
                  <c:v>12.405356502408079</c:v>
                </c:pt>
                <c:pt idx="43">
                  <c:v>12.427661492005804</c:v>
                </c:pt>
                <c:pt idx="44">
                  <c:v>12.449944320643649</c:v>
                </c:pt>
                <c:pt idx="45">
                  <c:v>12.472205054244231</c:v>
                </c:pt>
                <c:pt idx="46">
                  <c:v>12.494443758403985</c:v>
                </c:pt>
                <c:pt idx="47">
                  <c:v>12.516660498395403</c:v>
                </c:pt>
                <c:pt idx="48">
                  <c:v>12.538855339169288</c:v>
                </c:pt>
                <c:pt idx="49">
                  <c:v>12.561028345356956</c:v>
                </c:pt>
                <c:pt idx="50">
                  <c:v>12.583179581272429</c:v>
                </c:pt>
                <c:pt idx="51">
                  <c:v>12.605309110914629</c:v>
                </c:pt>
                <c:pt idx="52">
                  <c:v>12.627416997969522</c:v>
                </c:pt>
                <c:pt idx="54">
                  <c:v>6.666666684728938</c:v>
                </c:pt>
                <c:pt idx="56">
                  <c:v>0</c:v>
                </c:pt>
                <c:pt idx="57">
                  <c:v>12.360679774997898</c:v>
                </c:pt>
                <c:pt idx="59">
                  <c:v>12.360679774997898</c:v>
                </c:pt>
                <c:pt idx="60">
                  <c:v>12.360679774997898</c:v>
                </c:pt>
                <c:pt idx="62">
                  <c:v>0</c:v>
                </c:pt>
                <c:pt idx="63">
                  <c:v>12.360679774997898</c:v>
                </c:pt>
                <c:pt idx="65">
                  <c:v>6.7652242566485015</c:v>
                </c:pt>
              </c:numCache>
            </c:numRef>
          </c:xVal>
          <c:yVal>
            <c:numRef>
              <c:f>'Graph data'!$G$3:$G$68</c:f>
              <c:numCache>
                <c:ptCount val="66"/>
                <c:pt idx="56">
                  <c:v>400</c:v>
                </c:pt>
                <c:pt idx="57">
                  <c:v>400</c:v>
                </c:pt>
                <c:pt idx="59">
                  <c:v>0</c:v>
                </c:pt>
                <c:pt idx="60">
                  <c:v>400</c:v>
                </c:pt>
                <c:pt idx="62">
                  <c:v>0</c:v>
                </c:pt>
                <c:pt idx="63">
                  <c:v>400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'Graph data'!$C$3:$C$68</c:f>
              <c:numCache>
                <c:ptCount val="66"/>
                <c:pt idx="0">
                  <c:v>0</c:v>
                </c:pt>
                <c:pt idx="1">
                  <c:v>0.4880884817015154</c:v>
                </c:pt>
                <c:pt idx="2">
                  <c:v>0.9544511501033224</c:v>
                </c:pt>
                <c:pt idx="3">
                  <c:v>1.4017542509913792</c:v>
                </c:pt>
                <c:pt idx="4">
                  <c:v>1.8321595661992323</c:v>
                </c:pt>
                <c:pt idx="5">
                  <c:v>2.2474487139158903</c:v>
                </c:pt>
                <c:pt idx="6">
                  <c:v>2.649110640673518</c:v>
                </c:pt>
                <c:pt idx="7">
                  <c:v>3.0384048104052983</c:v>
                </c:pt>
                <c:pt idx="8">
                  <c:v>3.416407864998739</c:v>
                </c:pt>
                <c:pt idx="9">
                  <c:v>3.7840487520902215</c:v>
                </c:pt>
                <c:pt idx="10">
                  <c:v>4.142135623730951</c:v>
                </c:pt>
                <c:pt idx="11">
                  <c:v>4.491376746189438</c:v>
                </c:pt>
                <c:pt idx="12">
                  <c:v>4.832396974191326</c:v>
                </c:pt>
                <c:pt idx="13">
                  <c:v>5.165750888103101</c:v>
                </c:pt>
                <c:pt idx="14">
                  <c:v>5.491933384829668</c:v>
                </c:pt>
                <c:pt idx="15">
                  <c:v>5.811388300841896</c:v>
                </c:pt>
                <c:pt idx="16">
                  <c:v>6.124515496597098</c:v>
                </c:pt>
                <c:pt idx="17">
                  <c:v>6.431676725154983</c:v>
                </c:pt>
                <c:pt idx="18">
                  <c:v>6.733200530681511</c:v>
                </c:pt>
                <c:pt idx="19">
                  <c:v>7.029386365926403</c:v>
                </c:pt>
                <c:pt idx="20">
                  <c:v>7.320508075688775</c:v>
                </c:pt>
                <c:pt idx="21">
                  <c:v>7.606816861659009</c:v>
                </c:pt>
                <c:pt idx="22">
                  <c:v>7.888543819998318</c:v>
                </c:pt>
                <c:pt idx="23">
                  <c:v>8.16590212458495</c:v>
                </c:pt>
                <c:pt idx="24">
                  <c:v>8.439088914585774</c:v>
                </c:pt>
                <c:pt idx="25">
                  <c:v>8.708286933869708</c:v>
                </c:pt>
                <c:pt idx="26">
                  <c:v>8.973665961010276</c:v>
                </c:pt>
                <c:pt idx="27">
                  <c:v>9.235384061671343</c:v>
                </c:pt>
                <c:pt idx="28">
                  <c:v>9.493588689617926</c:v>
                </c:pt>
                <c:pt idx="29">
                  <c:v>9.748417658131498</c:v>
                </c:pt>
                <c:pt idx="30">
                  <c:v>10</c:v>
                </c:pt>
                <c:pt idx="31">
                  <c:v>10.248456731316587</c:v>
                </c:pt>
                <c:pt idx="32">
                  <c:v>10.493901531919196</c:v>
                </c:pt>
                <c:pt idx="33">
                  <c:v>10.73644135332772</c:v>
                </c:pt>
                <c:pt idx="34">
                  <c:v>10.97617696340303</c:v>
                </c:pt>
                <c:pt idx="35">
                  <c:v>11.213203435596427</c:v>
                </c:pt>
                <c:pt idx="36">
                  <c:v>11.447610589527216</c:v>
                </c:pt>
                <c:pt idx="37">
                  <c:v>11.6794833886788</c:v>
                </c:pt>
                <c:pt idx="38">
                  <c:v>11.908902300206645</c:v>
                </c:pt>
                <c:pt idx="39">
                  <c:v>12.135943621178654</c:v>
                </c:pt>
                <c:pt idx="40">
                  <c:v>12.360679774997898</c:v>
                </c:pt>
                <c:pt idx="41">
                  <c:v>12.383029285599392</c:v>
                </c:pt>
                <c:pt idx="42">
                  <c:v>12.405356502408079</c:v>
                </c:pt>
                <c:pt idx="43">
                  <c:v>12.427661492005804</c:v>
                </c:pt>
                <c:pt idx="44">
                  <c:v>12.449944320643649</c:v>
                </c:pt>
                <c:pt idx="45">
                  <c:v>12.472205054244231</c:v>
                </c:pt>
                <c:pt idx="46">
                  <c:v>12.494443758403985</c:v>
                </c:pt>
                <c:pt idx="47">
                  <c:v>12.516660498395403</c:v>
                </c:pt>
                <c:pt idx="48">
                  <c:v>12.538855339169288</c:v>
                </c:pt>
                <c:pt idx="49">
                  <c:v>12.561028345356956</c:v>
                </c:pt>
                <c:pt idx="50">
                  <c:v>12.583179581272429</c:v>
                </c:pt>
                <c:pt idx="51">
                  <c:v>12.605309110914629</c:v>
                </c:pt>
                <c:pt idx="52">
                  <c:v>12.627416997969522</c:v>
                </c:pt>
                <c:pt idx="54">
                  <c:v>6.666666684728938</c:v>
                </c:pt>
                <c:pt idx="56">
                  <c:v>0</c:v>
                </c:pt>
                <c:pt idx="57">
                  <c:v>12.360679774997898</c:v>
                </c:pt>
                <c:pt idx="59">
                  <c:v>12.360679774997898</c:v>
                </c:pt>
                <c:pt idx="60">
                  <c:v>12.360679774997898</c:v>
                </c:pt>
                <c:pt idx="62">
                  <c:v>0</c:v>
                </c:pt>
                <c:pt idx="63">
                  <c:v>12.360679774997898</c:v>
                </c:pt>
                <c:pt idx="65">
                  <c:v>6.7652242566485015</c:v>
                </c:pt>
              </c:numCache>
            </c:numRef>
          </c:xVal>
          <c:yVal>
            <c:numRef>
              <c:f>'Graph data'!$H$3:$H$68</c:f>
              <c:numCache>
                <c:ptCount val="66"/>
                <c:pt idx="65">
                  <c:v>218.92725562428467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'Graph data'!$C$3:$C$68</c:f>
              <c:numCache>
                <c:ptCount val="66"/>
                <c:pt idx="0">
                  <c:v>0</c:v>
                </c:pt>
                <c:pt idx="1">
                  <c:v>0.4880884817015154</c:v>
                </c:pt>
                <c:pt idx="2">
                  <c:v>0.9544511501033224</c:v>
                </c:pt>
                <c:pt idx="3">
                  <c:v>1.4017542509913792</c:v>
                </c:pt>
                <c:pt idx="4">
                  <c:v>1.8321595661992323</c:v>
                </c:pt>
                <c:pt idx="5">
                  <c:v>2.2474487139158903</c:v>
                </c:pt>
                <c:pt idx="6">
                  <c:v>2.649110640673518</c:v>
                </c:pt>
                <c:pt idx="7">
                  <c:v>3.0384048104052983</c:v>
                </c:pt>
                <c:pt idx="8">
                  <c:v>3.416407864998739</c:v>
                </c:pt>
                <c:pt idx="9">
                  <c:v>3.7840487520902215</c:v>
                </c:pt>
                <c:pt idx="10">
                  <c:v>4.142135623730951</c:v>
                </c:pt>
                <c:pt idx="11">
                  <c:v>4.491376746189438</c:v>
                </c:pt>
                <c:pt idx="12">
                  <c:v>4.832396974191326</c:v>
                </c:pt>
                <c:pt idx="13">
                  <c:v>5.165750888103101</c:v>
                </c:pt>
                <c:pt idx="14">
                  <c:v>5.491933384829668</c:v>
                </c:pt>
                <c:pt idx="15">
                  <c:v>5.811388300841896</c:v>
                </c:pt>
                <c:pt idx="16">
                  <c:v>6.124515496597098</c:v>
                </c:pt>
                <c:pt idx="17">
                  <c:v>6.431676725154983</c:v>
                </c:pt>
                <c:pt idx="18">
                  <c:v>6.733200530681511</c:v>
                </c:pt>
                <c:pt idx="19">
                  <c:v>7.029386365926403</c:v>
                </c:pt>
                <c:pt idx="20">
                  <c:v>7.320508075688775</c:v>
                </c:pt>
                <c:pt idx="21">
                  <c:v>7.606816861659009</c:v>
                </c:pt>
                <c:pt idx="22">
                  <c:v>7.888543819998318</c:v>
                </c:pt>
                <c:pt idx="23">
                  <c:v>8.16590212458495</c:v>
                </c:pt>
                <c:pt idx="24">
                  <c:v>8.439088914585774</c:v>
                </c:pt>
                <c:pt idx="25">
                  <c:v>8.708286933869708</c:v>
                </c:pt>
                <c:pt idx="26">
                  <c:v>8.973665961010276</c:v>
                </c:pt>
                <c:pt idx="27">
                  <c:v>9.235384061671343</c:v>
                </c:pt>
                <c:pt idx="28">
                  <c:v>9.493588689617926</c:v>
                </c:pt>
                <c:pt idx="29">
                  <c:v>9.748417658131498</c:v>
                </c:pt>
                <c:pt idx="30">
                  <c:v>10</c:v>
                </c:pt>
                <c:pt idx="31">
                  <c:v>10.248456731316587</c:v>
                </c:pt>
                <c:pt idx="32">
                  <c:v>10.493901531919196</c:v>
                </c:pt>
                <c:pt idx="33">
                  <c:v>10.73644135332772</c:v>
                </c:pt>
                <c:pt idx="34">
                  <c:v>10.97617696340303</c:v>
                </c:pt>
                <c:pt idx="35">
                  <c:v>11.213203435596427</c:v>
                </c:pt>
                <c:pt idx="36">
                  <c:v>11.447610589527216</c:v>
                </c:pt>
                <c:pt idx="37">
                  <c:v>11.6794833886788</c:v>
                </c:pt>
                <c:pt idx="38">
                  <c:v>11.908902300206645</c:v>
                </c:pt>
                <c:pt idx="39">
                  <c:v>12.135943621178654</c:v>
                </c:pt>
                <c:pt idx="40">
                  <c:v>12.360679774997898</c:v>
                </c:pt>
                <c:pt idx="41">
                  <c:v>12.383029285599392</c:v>
                </c:pt>
                <c:pt idx="42">
                  <c:v>12.405356502408079</c:v>
                </c:pt>
                <c:pt idx="43">
                  <c:v>12.427661492005804</c:v>
                </c:pt>
                <c:pt idx="44">
                  <c:v>12.449944320643649</c:v>
                </c:pt>
                <c:pt idx="45">
                  <c:v>12.472205054244231</c:v>
                </c:pt>
                <c:pt idx="46">
                  <c:v>12.494443758403985</c:v>
                </c:pt>
                <c:pt idx="47">
                  <c:v>12.516660498395403</c:v>
                </c:pt>
                <c:pt idx="48">
                  <c:v>12.538855339169288</c:v>
                </c:pt>
                <c:pt idx="49">
                  <c:v>12.561028345356956</c:v>
                </c:pt>
                <c:pt idx="50">
                  <c:v>12.583179581272429</c:v>
                </c:pt>
                <c:pt idx="51">
                  <c:v>12.605309110914629</c:v>
                </c:pt>
                <c:pt idx="52">
                  <c:v>12.627416997969522</c:v>
                </c:pt>
                <c:pt idx="54">
                  <c:v>6.666666684728938</c:v>
                </c:pt>
                <c:pt idx="56">
                  <c:v>0</c:v>
                </c:pt>
                <c:pt idx="57">
                  <c:v>12.360679774997898</c:v>
                </c:pt>
                <c:pt idx="59">
                  <c:v>12.360679774997898</c:v>
                </c:pt>
                <c:pt idx="60">
                  <c:v>12.360679774997898</c:v>
                </c:pt>
                <c:pt idx="62">
                  <c:v>0</c:v>
                </c:pt>
                <c:pt idx="63">
                  <c:v>12.360679774997898</c:v>
                </c:pt>
                <c:pt idx="65">
                  <c:v>6.7652242566485015</c:v>
                </c:pt>
              </c:numCache>
            </c:numRef>
          </c:xVal>
          <c:yVal>
            <c:numRef>
              <c:f>'Graph data'!$I$3:$I$68</c:f>
              <c:numCache>
                <c:ptCount val="66"/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'Graph data'!$C$3:$C$68</c:f>
              <c:numCache>
                <c:ptCount val="66"/>
                <c:pt idx="0">
                  <c:v>0</c:v>
                </c:pt>
                <c:pt idx="1">
                  <c:v>0.4880884817015154</c:v>
                </c:pt>
                <c:pt idx="2">
                  <c:v>0.9544511501033224</c:v>
                </c:pt>
                <c:pt idx="3">
                  <c:v>1.4017542509913792</c:v>
                </c:pt>
                <c:pt idx="4">
                  <c:v>1.8321595661992323</c:v>
                </c:pt>
                <c:pt idx="5">
                  <c:v>2.2474487139158903</c:v>
                </c:pt>
                <c:pt idx="6">
                  <c:v>2.649110640673518</c:v>
                </c:pt>
                <c:pt idx="7">
                  <c:v>3.0384048104052983</c:v>
                </c:pt>
                <c:pt idx="8">
                  <c:v>3.416407864998739</c:v>
                </c:pt>
                <c:pt idx="9">
                  <c:v>3.7840487520902215</c:v>
                </c:pt>
                <c:pt idx="10">
                  <c:v>4.142135623730951</c:v>
                </c:pt>
                <c:pt idx="11">
                  <c:v>4.491376746189438</c:v>
                </c:pt>
                <c:pt idx="12">
                  <c:v>4.832396974191326</c:v>
                </c:pt>
                <c:pt idx="13">
                  <c:v>5.165750888103101</c:v>
                </c:pt>
                <c:pt idx="14">
                  <c:v>5.491933384829668</c:v>
                </c:pt>
                <c:pt idx="15">
                  <c:v>5.811388300841896</c:v>
                </c:pt>
                <c:pt idx="16">
                  <c:v>6.124515496597098</c:v>
                </c:pt>
                <c:pt idx="17">
                  <c:v>6.431676725154983</c:v>
                </c:pt>
                <c:pt idx="18">
                  <c:v>6.733200530681511</c:v>
                </c:pt>
                <c:pt idx="19">
                  <c:v>7.029386365926403</c:v>
                </c:pt>
                <c:pt idx="20">
                  <c:v>7.320508075688775</c:v>
                </c:pt>
                <c:pt idx="21">
                  <c:v>7.606816861659009</c:v>
                </c:pt>
                <c:pt idx="22">
                  <c:v>7.888543819998318</c:v>
                </c:pt>
                <c:pt idx="23">
                  <c:v>8.16590212458495</c:v>
                </c:pt>
                <c:pt idx="24">
                  <c:v>8.439088914585774</c:v>
                </c:pt>
                <c:pt idx="25">
                  <c:v>8.708286933869708</c:v>
                </c:pt>
                <c:pt idx="26">
                  <c:v>8.973665961010276</c:v>
                </c:pt>
                <c:pt idx="27">
                  <c:v>9.235384061671343</c:v>
                </c:pt>
                <c:pt idx="28">
                  <c:v>9.493588689617926</c:v>
                </c:pt>
                <c:pt idx="29">
                  <c:v>9.748417658131498</c:v>
                </c:pt>
                <c:pt idx="30">
                  <c:v>10</c:v>
                </c:pt>
                <c:pt idx="31">
                  <c:v>10.248456731316587</c:v>
                </c:pt>
                <c:pt idx="32">
                  <c:v>10.493901531919196</c:v>
                </c:pt>
                <c:pt idx="33">
                  <c:v>10.73644135332772</c:v>
                </c:pt>
                <c:pt idx="34">
                  <c:v>10.97617696340303</c:v>
                </c:pt>
                <c:pt idx="35">
                  <c:v>11.213203435596427</c:v>
                </c:pt>
                <c:pt idx="36">
                  <c:v>11.447610589527216</c:v>
                </c:pt>
                <c:pt idx="37">
                  <c:v>11.6794833886788</c:v>
                </c:pt>
                <c:pt idx="38">
                  <c:v>11.908902300206645</c:v>
                </c:pt>
                <c:pt idx="39">
                  <c:v>12.135943621178654</c:v>
                </c:pt>
                <c:pt idx="40">
                  <c:v>12.360679774997898</c:v>
                </c:pt>
                <c:pt idx="41">
                  <c:v>12.383029285599392</c:v>
                </c:pt>
                <c:pt idx="42">
                  <c:v>12.405356502408079</c:v>
                </c:pt>
                <c:pt idx="43">
                  <c:v>12.427661492005804</c:v>
                </c:pt>
                <c:pt idx="44">
                  <c:v>12.449944320643649</c:v>
                </c:pt>
                <c:pt idx="45">
                  <c:v>12.472205054244231</c:v>
                </c:pt>
                <c:pt idx="46">
                  <c:v>12.494443758403985</c:v>
                </c:pt>
                <c:pt idx="47">
                  <c:v>12.516660498395403</c:v>
                </c:pt>
                <c:pt idx="48">
                  <c:v>12.538855339169288</c:v>
                </c:pt>
                <c:pt idx="49">
                  <c:v>12.561028345356956</c:v>
                </c:pt>
                <c:pt idx="50">
                  <c:v>12.583179581272429</c:v>
                </c:pt>
                <c:pt idx="51">
                  <c:v>12.605309110914629</c:v>
                </c:pt>
                <c:pt idx="52">
                  <c:v>12.627416997969522</c:v>
                </c:pt>
                <c:pt idx="54">
                  <c:v>6.666666684728938</c:v>
                </c:pt>
                <c:pt idx="56">
                  <c:v>0</c:v>
                </c:pt>
                <c:pt idx="57">
                  <c:v>12.360679774997898</c:v>
                </c:pt>
                <c:pt idx="59">
                  <c:v>12.360679774997898</c:v>
                </c:pt>
                <c:pt idx="60">
                  <c:v>12.360679774997898</c:v>
                </c:pt>
                <c:pt idx="62">
                  <c:v>0</c:v>
                </c:pt>
                <c:pt idx="63">
                  <c:v>12.360679774997898</c:v>
                </c:pt>
                <c:pt idx="65">
                  <c:v>6.7652242566485015</c:v>
                </c:pt>
              </c:numCache>
            </c:numRef>
          </c:xVal>
          <c:yVal>
            <c:numRef>
              <c:f>'Graph data'!$J$3:$J$68</c:f>
              <c:numCache>
                <c:ptCount val="66"/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'Graph data'!$C$3:$C$68</c:f>
              <c:numCache>
                <c:ptCount val="66"/>
                <c:pt idx="0">
                  <c:v>0</c:v>
                </c:pt>
                <c:pt idx="1">
                  <c:v>0.4880884817015154</c:v>
                </c:pt>
                <c:pt idx="2">
                  <c:v>0.9544511501033224</c:v>
                </c:pt>
                <c:pt idx="3">
                  <c:v>1.4017542509913792</c:v>
                </c:pt>
                <c:pt idx="4">
                  <c:v>1.8321595661992323</c:v>
                </c:pt>
                <c:pt idx="5">
                  <c:v>2.2474487139158903</c:v>
                </c:pt>
                <c:pt idx="6">
                  <c:v>2.649110640673518</c:v>
                </c:pt>
                <c:pt idx="7">
                  <c:v>3.0384048104052983</c:v>
                </c:pt>
                <c:pt idx="8">
                  <c:v>3.416407864998739</c:v>
                </c:pt>
                <c:pt idx="9">
                  <c:v>3.7840487520902215</c:v>
                </c:pt>
                <c:pt idx="10">
                  <c:v>4.142135623730951</c:v>
                </c:pt>
                <c:pt idx="11">
                  <c:v>4.491376746189438</c:v>
                </c:pt>
                <c:pt idx="12">
                  <c:v>4.832396974191326</c:v>
                </c:pt>
                <c:pt idx="13">
                  <c:v>5.165750888103101</c:v>
                </c:pt>
                <c:pt idx="14">
                  <c:v>5.491933384829668</c:v>
                </c:pt>
                <c:pt idx="15">
                  <c:v>5.811388300841896</c:v>
                </c:pt>
                <c:pt idx="16">
                  <c:v>6.124515496597098</c:v>
                </c:pt>
                <c:pt idx="17">
                  <c:v>6.431676725154983</c:v>
                </c:pt>
                <c:pt idx="18">
                  <c:v>6.733200530681511</c:v>
                </c:pt>
                <c:pt idx="19">
                  <c:v>7.029386365926403</c:v>
                </c:pt>
                <c:pt idx="20">
                  <c:v>7.320508075688775</c:v>
                </c:pt>
                <c:pt idx="21">
                  <c:v>7.606816861659009</c:v>
                </c:pt>
                <c:pt idx="22">
                  <c:v>7.888543819998318</c:v>
                </c:pt>
                <c:pt idx="23">
                  <c:v>8.16590212458495</c:v>
                </c:pt>
                <c:pt idx="24">
                  <c:v>8.439088914585774</c:v>
                </c:pt>
                <c:pt idx="25">
                  <c:v>8.708286933869708</c:v>
                </c:pt>
                <c:pt idx="26">
                  <c:v>8.973665961010276</c:v>
                </c:pt>
                <c:pt idx="27">
                  <c:v>9.235384061671343</c:v>
                </c:pt>
                <c:pt idx="28">
                  <c:v>9.493588689617926</c:v>
                </c:pt>
                <c:pt idx="29">
                  <c:v>9.748417658131498</c:v>
                </c:pt>
                <c:pt idx="30">
                  <c:v>10</c:v>
                </c:pt>
                <c:pt idx="31">
                  <c:v>10.248456731316587</c:v>
                </c:pt>
                <c:pt idx="32">
                  <c:v>10.493901531919196</c:v>
                </c:pt>
                <c:pt idx="33">
                  <c:v>10.73644135332772</c:v>
                </c:pt>
                <c:pt idx="34">
                  <c:v>10.97617696340303</c:v>
                </c:pt>
                <c:pt idx="35">
                  <c:v>11.213203435596427</c:v>
                </c:pt>
                <c:pt idx="36">
                  <c:v>11.447610589527216</c:v>
                </c:pt>
                <c:pt idx="37">
                  <c:v>11.6794833886788</c:v>
                </c:pt>
                <c:pt idx="38">
                  <c:v>11.908902300206645</c:v>
                </c:pt>
                <c:pt idx="39">
                  <c:v>12.135943621178654</c:v>
                </c:pt>
                <c:pt idx="40">
                  <c:v>12.360679774997898</c:v>
                </c:pt>
                <c:pt idx="41">
                  <c:v>12.383029285599392</c:v>
                </c:pt>
                <c:pt idx="42">
                  <c:v>12.405356502408079</c:v>
                </c:pt>
                <c:pt idx="43">
                  <c:v>12.427661492005804</c:v>
                </c:pt>
                <c:pt idx="44">
                  <c:v>12.449944320643649</c:v>
                </c:pt>
                <c:pt idx="45">
                  <c:v>12.472205054244231</c:v>
                </c:pt>
                <c:pt idx="46">
                  <c:v>12.494443758403985</c:v>
                </c:pt>
                <c:pt idx="47">
                  <c:v>12.516660498395403</c:v>
                </c:pt>
                <c:pt idx="48">
                  <c:v>12.538855339169288</c:v>
                </c:pt>
                <c:pt idx="49">
                  <c:v>12.561028345356956</c:v>
                </c:pt>
                <c:pt idx="50">
                  <c:v>12.583179581272429</c:v>
                </c:pt>
                <c:pt idx="51">
                  <c:v>12.605309110914629</c:v>
                </c:pt>
                <c:pt idx="52">
                  <c:v>12.627416997969522</c:v>
                </c:pt>
                <c:pt idx="54">
                  <c:v>6.666666684728938</c:v>
                </c:pt>
                <c:pt idx="56">
                  <c:v>0</c:v>
                </c:pt>
                <c:pt idx="57">
                  <c:v>12.360679774997898</c:v>
                </c:pt>
                <c:pt idx="59">
                  <c:v>12.360679774997898</c:v>
                </c:pt>
                <c:pt idx="60">
                  <c:v>12.360679774997898</c:v>
                </c:pt>
                <c:pt idx="62">
                  <c:v>0</c:v>
                </c:pt>
                <c:pt idx="63">
                  <c:v>12.360679774997898</c:v>
                </c:pt>
                <c:pt idx="65">
                  <c:v>6.7652242566485015</c:v>
                </c:pt>
              </c:numCache>
            </c:numRef>
          </c:xVal>
          <c:yVal>
            <c:numRef>
              <c:f>'Graph data'!$K$3:$K$68</c:f>
              <c:numCache>
                <c:ptCount val="66"/>
              </c:numCache>
            </c:numRef>
          </c:yVal>
          <c:smooth val="1"/>
        </c:ser>
        <c:axId val="26643140"/>
        <c:axId val="38461669"/>
      </c:scatterChart>
      <c:valAx>
        <c:axId val="26643140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Alfred's utility 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61669"/>
        <c:crosses val="autoZero"/>
        <c:crossBetween val="midCat"/>
        <c:dispUnits/>
        <c:majorUnit val="2"/>
      </c:valAx>
      <c:valAx>
        <c:axId val="3846166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Burton's utility 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43140"/>
        <c:crosses val="autoZero"/>
        <c:crossBetween val="midCat"/>
        <c:dispUnits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0.4515</cdr:x>
      <cdr:y>0.61275</cdr:y>
    </cdr:from>
    <cdr:to>
      <cdr:x>0.57225</cdr:x>
      <cdr:y>0.74675</cdr:y>
    </cdr:to>
    <cdr:sp>
      <cdr:nvSpPr>
        <cdr:cNvPr id="1" name="Rectangle 1"/>
        <cdr:cNvSpPr>
          <a:spLocks/>
        </cdr:cNvSpPr>
      </cdr:nvSpPr>
      <cdr:spPr>
        <a:xfrm>
          <a:off x="4933950" y="4000500"/>
          <a:ext cx="1323975" cy="8763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Kalai - Smorodinsky
price = $281.07</a:t>
          </a:r>
        </a:p>
      </cdr:txBody>
    </cdr:sp>
  </cdr:relSizeAnchor>
  <cdr:relSizeAnchor xmlns:cdr="http://schemas.openxmlformats.org/drawingml/2006/chartDrawing">
    <cdr:from>
      <cdr:x>0.44075</cdr:x>
      <cdr:y>0.383</cdr:y>
    </cdr:from>
    <cdr:to>
      <cdr:x>0.5595</cdr:x>
      <cdr:y>0.48625</cdr:y>
    </cdr:to>
    <cdr:sp>
      <cdr:nvSpPr>
        <cdr:cNvPr id="2" name="Rectangle 2"/>
        <cdr:cNvSpPr>
          <a:spLocks/>
        </cdr:cNvSpPr>
      </cdr:nvSpPr>
      <cdr:spPr>
        <a:xfrm>
          <a:off x="4810125" y="2505075"/>
          <a:ext cx="1295400" cy="676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Nash
price = $277.78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34700" cy="6543675"/>
    <xdr:graphicFrame>
      <xdr:nvGraphicFramePr>
        <xdr:cNvPr id="1" name="Shape 1025"/>
        <xdr:cNvGraphicFramePr/>
      </xdr:nvGraphicFramePr>
      <xdr:xfrm>
        <a:off x="0" y="0"/>
        <a:ext cx="109347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17" t="s">
        <v>46</v>
      </c>
      <c r="C1" s="17"/>
      <c r="D1" s="17"/>
      <c r="E1" s="17"/>
      <c r="F1" s="17"/>
      <c r="G1" s="17"/>
      <c r="H1" s="17"/>
      <c r="I1" s="17"/>
    </row>
    <row r="2" spans="3:9" ht="12.75">
      <c r="C2" s="14"/>
      <c r="D2" s="14"/>
      <c r="E2" s="14"/>
      <c r="F2" s="14"/>
      <c r="G2" s="14"/>
      <c r="H2" s="14"/>
      <c r="I2" s="14"/>
    </row>
    <row r="3" spans="2:9" ht="12.75">
      <c r="B3" s="14" t="s">
        <v>38</v>
      </c>
      <c r="C3" s="14"/>
      <c r="D3" s="14"/>
      <c r="E3" s="14"/>
      <c r="F3" s="14"/>
      <c r="G3" s="14"/>
      <c r="H3" s="14"/>
      <c r="I3" s="14"/>
    </row>
    <row r="4" spans="2:9" ht="12.75">
      <c r="B4" s="15" t="s">
        <v>39</v>
      </c>
      <c r="C4" s="14"/>
      <c r="D4" s="14"/>
      <c r="E4" s="14"/>
      <c r="F4" s="14"/>
      <c r="G4" s="14"/>
      <c r="H4" s="14"/>
      <c r="I4" s="14"/>
    </row>
    <row r="5" spans="2:9" ht="12.75">
      <c r="B5" s="14"/>
      <c r="C5" s="14"/>
      <c r="D5" s="14"/>
      <c r="E5" s="14"/>
      <c r="F5" s="14"/>
      <c r="G5" s="14"/>
      <c r="H5" s="14"/>
      <c r="I5" s="14"/>
    </row>
    <row r="6" spans="2:9" ht="12.75">
      <c r="B6" s="14" t="s">
        <v>40</v>
      </c>
      <c r="C6" s="14"/>
      <c r="D6" s="14"/>
      <c r="E6" s="14"/>
      <c r="F6" s="14"/>
      <c r="G6" s="14"/>
      <c r="H6" s="14"/>
      <c r="I6" s="14"/>
    </row>
    <row r="7" spans="2:9" ht="12.75">
      <c r="B7" s="15" t="s">
        <v>41</v>
      </c>
      <c r="C7" s="14"/>
      <c r="D7" s="14"/>
      <c r="E7" s="14"/>
      <c r="F7" s="14"/>
      <c r="G7" s="14"/>
      <c r="H7" s="14"/>
      <c r="I7" s="14"/>
    </row>
    <row r="8" spans="2:9" ht="12.75">
      <c r="B8" s="14"/>
      <c r="C8" s="14"/>
      <c r="D8" s="14"/>
      <c r="E8" s="14"/>
      <c r="F8" s="14"/>
      <c r="G8" s="14"/>
      <c r="H8" s="14"/>
      <c r="I8" s="14"/>
    </row>
    <row r="9" spans="2:9" ht="12.75">
      <c r="B9" s="14" t="s">
        <v>42</v>
      </c>
      <c r="C9" s="14"/>
      <c r="D9" s="14"/>
      <c r="E9" s="14"/>
      <c r="F9" s="14"/>
      <c r="G9" s="14"/>
      <c r="H9" s="14"/>
      <c r="I9" s="14"/>
    </row>
    <row r="10" spans="2:9" ht="12.75">
      <c r="B10" s="14" t="s">
        <v>47</v>
      </c>
      <c r="C10" s="14"/>
      <c r="D10" s="14"/>
      <c r="E10" s="14"/>
      <c r="F10" s="14"/>
      <c r="G10" s="14"/>
      <c r="H10" s="14"/>
      <c r="I10" s="14"/>
    </row>
    <row r="11" spans="2:9" ht="12.75">
      <c r="B11" s="14"/>
      <c r="C11" s="14"/>
      <c r="D11" s="14"/>
      <c r="E11" s="14"/>
      <c r="F11" s="14"/>
      <c r="G11" s="14"/>
      <c r="H11" s="14"/>
      <c r="I11" s="14"/>
    </row>
    <row r="12" spans="2:9" ht="12.75">
      <c r="B12" s="14" t="s">
        <v>43</v>
      </c>
      <c r="C12" s="14"/>
      <c r="D12" s="14"/>
      <c r="E12" s="14"/>
      <c r="F12" s="14"/>
      <c r="G12" s="14"/>
      <c r="H12" s="14"/>
      <c r="I12" s="14"/>
    </row>
    <row r="13" spans="2:9" ht="12.75">
      <c r="B13" s="14" t="s">
        <v>44</v>
      </c>
      <c r="C13" s="14"/>
      <c r="D13" s="14"/>
      <c r="E13" s="14"/>
      <c r="F13" s="14"/>
      <c r="G13" s="14"/>
      <c r="H13" s="14"/>
      <c r="I13" s="14"/>
    </row>
    <row r="14" spans="2:9" ht="12.75">
      <c r="B14" s="14" t="s">
        <v>45</v>
      </c>
      <c r="C14" s="14"/>
      <c r="D14" s="14"/>
      <c r="E14" s="14"/>
      <c r="F14" s="14"/>
      <c r="G14" s="14"/>
      <c r="H14" s="14"/>
      <c r="I14" s="14"/>
    </row>
    <row r="15" spans="3:9" ht="12.75">
      <c r="C15" s="14"/>
      <c r="D15" s="14"/>
      <c r="E15" s="14"/>
      <c r="F15" s="14"/>
      <c r="G15" s="14"/>
      <c r="H15" s="14"/>
      <c r="I15" s="14"/>
    </row>
    <row r="16" spans="2:9" ht="12.75">
      <c r="B16" s="16" t="s">
        <v>48</v>
      </c>
      <c r="C16" s="14"/>
      <c r="D16" s="14"/>
      <c r="E16" s="14"/>
      <c r="F16" s="14"/>
      <c r="G16" s="14"/>
      <c r="H16" s="14"/>
      <c r="I16" s="14"/>
    </row>
    <row r="17" spans="2:9" ht="12.75">
      <c r="B17" s="14"/>
      <c r="C17" s="14"/>
      <c r="D17" s="14"/>
      <c r="E17" s="14"/>
      <c r="F17" s="14"/>
      <c r="G17" s="14"/>
      <c r="H17" s="14"/>
      <c r="I17" s="14"/>
    </row>
    <row r="18" spans="2:9" ht="12.75">
      <c r="B18" s="14"/>
      <c r="C18" s="14"/>
      <c r="D18" s="14"/>
      <c r="E18" s="14"/>
      <c r="F18" s="14"/>
      <c r="G18" s="14"/>
      <c r="H18" s="14"/>
      <c r="I18" s="14"/>
    </row>
    <row r="19" spans="2:9" ht="12.75">
      <c r="B19" s="14"/>
      <c r="C19" s="14"/>
      <c r="D19" s="14"/>
      <c r="E19" s="14"/>
      <c r="F19" s="14"/>
      <c r="G19" s="14"/>
      <c r="H19" s="14"/>
      <c r="I19" s="14"/>
    </row>
    <row r="20" spans="2:9" ht="12.75">
      <c r="B20" s="14"/>
      <c r="C20" s="14"/>
      <c r="D20" s="14"/>
      <c r="E20" s="14"/>
      <c r="F20" s="14"/>
      <c r="G20" s="14"/>
      <c r="H20" s="14"/>
      <c r="I20" s="14"/>
    </row>
    <row r="21" spans="2:9" ht="12.75">
      <c r="B21" s="14"/>
      <c r="C21" s="14"/>
      <c r="D21" s="14"/>
      <c r="E21" s="14"/>
      <c r="F21" s="14"/>
      <c r="G21" s="14"/>
      <c r="H21" s="14"/>
      <c r="I21" s="14"/>
    </row>
    <row r="22" spans="2:9" ht="12.75">
      <c r="B22" s="14"/>
      <c r="C22" s="14"/>
      <c r="D22" s="14"/>
      <c r="E22" s="14"/>
      <c r="F22" s="14"/>
      <c r="G22" s="14"/>
      <c r="H22" s="14"/>
      <c r="I22" s="14"/>
    </row>
    <row r="23" spans="2:9" ht="12.75">
      <c r="B23" s="14"/>
      <c r="C23" s="14"/>
      <c r="D23" s="14"/>
      <c r="E23" s="14"/>
      <c r="F23" s="14"/>
      <c r="G23" s="14"/>
      <c r="H23" s="14"/>
      <c r="I23" s="14"/>
    </row>
    <row r="24" spans="2:9" ht="12.75">
      <c r="B24" s="14"/>
      <c r="C24" s="14"/>
      <c r="D24" s="14"/>
      <c r="E24" s="14"/>
      <c r="F24" s="14"/>
      <c r="G24" s="14"/>
      <c r="H24" s="14"/>
      <c r="I24" s="14"/>
    </row>
    <row r="25" spans="2:9" ht="12.75">
      <c r="B25" s="14"/>
      <c r="C25" s="14"/>
      <c r="D25" s="14"/>
      <c r="E25" s="14"/>
      <c r="F25" s="14"/>
      <c r="G25" s="14"/>
      <c r="H25" s="14"/>
      <c r="I25" s="14"/>
    </row>
    <row r="26" spans="2:9" ht="12.75">
      <c r="B26" s="14"/>
      <c r="C26" s="14"/>
      <c r="D26" s="14"/>
      <c r="E26" s="14"/>
      <c r="F26" s="14"/>
      <c r="G26" s="14"/>
      <c r="H26" s="14"/>
      <c r="I26" s="14"/>
    </row>
    <row r="27" spans="2:9" ht="12.75">
      <c r="B27" s="14"/>
      <c r="C27" s="14"/>
      <c r="D27" s="14"/>
      <c r="E27" s="14"/>
      <c r="F27" s="14"/>
      <c r="G27" s="14"/>
      <c r="H27" s="14"/>
      <c r="I27" s="14"/>
    </row>
    <row r="28" spans="2:9" ht="12.75">
      <c r="B28" s="14"/>
      <c r="C28" s="14"/>
      <c r="D28" s="14"/>
      <c r="E28" s="14"/>
      <c r="F28" s="14"/>
      <c r="G28" s="14"/>
      <c r="H28" s="14"/>
      <c r="I28" s="14"/>
    </row>
    <row r="29" spans="2:9" ht="12.75">
      <c r="B29" s="14"/>
      <c r="C29" s="14"/>
      <c r="D29" s="14"/>
      <c r="E29" s="14"/>
      <c r="F29" s="14"/>
      <c r="G29" s="14"/>
      <c r="H29" s="14"/>
      <c r="I29" s="14"/>
    </row>
    <row r="30" spans="2:9" ht="12.75">
      <c r="B30" s="14"/>
      <c r="C30" s="14"/>
      <c r="D30" s="14"/>
      <c r="E30" s="14"/>
      <c r="F30" s="14"/>
      <c r="G30" s="14"/>
      <c r="H30" s="14"/>
      <c r="I30" s="14"/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showGridLines="0" workbookViewId="0" topLeftCell="A1">
      <selection activeCell="B2" sqref="B2:J2"/>
    </sheetView>
  </sheetViews>
  <sheetFormatPr defaultColWidth="9.140625" defaultRowHeight="12.75"/>
  <cols>
    <col min="1" max="1" width="2.7109375" style="0" customWidth="1"/>
  </cols>
  <sheetData>
    <row r="1" ht="0.75" customHeight="1" thickBot="1"/>
    <row r="2" spans="2:10" ht="16.5" thickBot="1">
      <c r="B2" s="18" t="s">
        <v>19</v>
      </c>
      <c r="C2" s="19"/>
      <c r="D2" s="19"/>
      <c r="E2" s="19"/>
      <c r="F2" s="19"/>
      <c r="G2" s="19"/>
      <c r="H2" s="19"/>
      <c r="I2" s="19"/>
      <c r="J2" s="20"/>
    </row>
    <row r="4" ht="12.75">
      <c r="B4" t="s">
        <v>20</v>
      </c>
    </row>
    <row r="5" ht="12.75">
      <c r="B5" t="s">
        <v>21</v>
      </c>
    </row>
    <row r="7" spans="1:2" ht="12.75">
      <c r="A7">
        <v>1</v>
      </c>
      <c r="B7" t="s">
        <v>30</v>
      </c>
    </row>
    <row r="9" spans="1:2" ht="12.75">
      <c r="A9">
        <v>2</v>
      </c>
      <c r="B9" t="s">
        <v>31</v>
      </c>
    </row>
    <row r="10" ht="12.75">
      <c r="B10" t="s">
        <v>22</v>
      </c>
    </row>
    <row r="12" spans="1:2" ht="12.75">
      <c r="A12">
        <v>3</v>
      </c>
      <c r="B12" t="s">
        <v>32</v>
      </c>
    </row>
    <row r="13" ht="12.75">
      <c r="B13" t="s">
        <v>23</v>
      </c>
    </row>
    <row r="15" spans="1:2" ht="12.75">
      <c r="A15">
        <v>4</v>
      </c>
      <c r="B15" t="s">
        <v>33</v>
      </c>
    </row>
    <row r="17" spans="1:2" ht="12.75">
      <c r="A17">
        <v>5</v>
      </c>
      <c r="B17" t="s">
        <v>34</v>
      </c>
    </row>
    <row r="18" ht="12.75">
      <c r="B18" t="s">
        <v>24</v>
      </c>
    </row>
    <row r="20" ht="12.75">
      <c r="B20" t="s">
        <v>25</v>
      </c>
    </row>
    <row r="21" ht="12.75">
      <c r="B21" t="s">
        <v>26</v>
      </c>
    </row>
    <row r="22" ht="13.5" thickBot="1"/>
    <row r="23" spans="2:10" ht="16.5" thickBot="1">
      <c r="B23" s="18" t="s">
        <v>27</v>
      </c>
      <c r="C23" s="19"/>
      <c r="D23" s="19"/>
      <c r="E23" s="19"/>
      <c r="F23" s="19"/>
      <c r="G23" s="19"/>
      <c r="H23" s="19"/>
      <c r="I23" s="19"/>
      <c r="J23" s="20"/>
    </row>
    <row r="25" ht="12.75">
      <c r="B25" t="s">
        <v>28</v>
      </c>
    </row>
    <row r="27" spans="1:2" ht="12.75">
      <c r="A27" s="13" t="s">
        <v>29</v>
      </c>
      <c r="B27" t="s">
        <v>35</v>
      </c>
    </row>
    <row r="28" ht="12.75">
      <c r="B28" t="s">
        <v>36</v>
      </c>
    </row>
    <row r="30" ht="12.75">
      <c r="B30" t="s">
        <v>49</v>
      </c>
    </row>
    <row r="31" ht="12.75">
      <c r="B31" t="s">
        <v>37</v>
      </c>
    </row>
  </sheetData>
  <mergeCells count="2">
    <mergeCell ref="B2:J2"/>
    <mergeCell ref="B23:J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5"/>
  <sheetViews>
    <sheetView showGridLines="0" workbookViewId="0" topLeftCell="A1">
      <selection activeCell="B1" sqref="B1:J1"/>
    </sheetView>
  </sheetViews>
  <sheetFormatPr defaultColWidth="9.140625" defaultRowHeight="12.75"/>
  <cols>
    <col min="1" max="1" width="1.7109375" style="0" customWidth="1"/>
  </cols>
  <sheetData>
    <row r="1" spans="2:10" ht="15.75">
      <c r="B1" s="17" t="s">
        <v>8</v>
      </c>
      <c r="C1" s="17"/>
      <c r="D1" s="17"/>
      <c r="E1" s="17"/>
      <c r="F1" s="17"/>
      <c r="G1" s="17"/>
      <c r="H1" s="17"/>
      <c r="I1" s="17"/>
      <c r="J1" s="17"/>
    </row>
    <row r="3" spans="3:10" ht="12.75">
      <c r="C3" s="10" t="s">
        <v>16</v>
      </c>
      <c r="J3" s="11" t="s">
        <v>17</v>
      </c>
    </row>
    <row r="5" spans="2:10" ht="12.75">
      <c r="B5" s="12">
        <v>277.77777837985343</v>
      </c>
      <c r="C5" s="2" t="s">
        <v>2</v>
      </c>
      <c r="I5" s="9">
        <v>281.07274437571533</v>
      </c>
      <c r="J5" s="2" t="s">
        <v>13</v>
      </c>
    </row>
    <row r="6" ht="13.5" thickBot="1"/>
    <row r="7" spans="2:10" ht="13.5" thickBot="1">
      <c r="B7" s="3" t="s">
        <v>0</v>
      </c>
      <c r="C7" t="s">
        <v>1</v>
      </c>
      <c r="I7" s="3" t="s">
        <v>0</v>
      </c>
      <c r="J7" t="s">
        <v>12</v>
      </c>
    </row>
    <row r="8" spans="3:10" ht="12.75">
      <c r="C8">
        <f>SQRT(p)</f>
        <v>16.666666684728938</v>
      </c>
      <c r="J8">
        <f>SQRT(500)-SQRT(100)</f>
        <v>12.360679774997898</v>
      </c>
    </row>
    <row r="9" spans="3:10" ht="12.75">
      <c r="C9" t="s">
        <v>3</v>
      </c>
      <c r="J9" t="s">
        <v>3</v>
      </c>
    </row>
    <row r="10" spans="3:10" ht="12.75">
      <c r="C10">
        <f>SQRT(100)</f>
        <v>10</v>
      </c>
      <c r="J10">
        <f>SQRT(100)</f>
        <v>10</v>
      </c>
    </row>
    <row r="11" spans="3:10" ht="12.75">
      <c r="C11" t="s">
        <v>4</v>
      </c>
      <c r="J11" t="s">
        <v>4</v>
      </c>
    </row>
    <row r="12" spans="3:10" ht="12.75">
      <c r="C12">
        <f>C8-C10</f>
        <v>6.666666684728938</v>
      </c>
      <c r="J12">
        <f>SQRT(q)-J10</f>
        <v>6.7652242566485015</v>
      </c>
    </row>
    <row r="13" ht="13.5" thickBot="1"/>
    <row r="14" spans="2:10" ht="13.5" thickBot="1">
      <c r="B14" s="3" t="s">
        <v>5</v>
      </c>
      <c r="C14" t="s">
        <v>1</v>
      </c>
      <c r="I14" s="3" t="s">
        <v>5</v>
      </c>
      <c r="J14" t="s">
        <v>12</v>
      </c>
    </row>
    <row r="15" spans="3:10" ht="12.75">
      <c r="C15">
        <f>500-p</f>
        <v>222.22222162014657</v>
      </c>
      <c r="J15">
        <f>500-100</f>
        <v>400</v>
      </c>
    </row>
    <row r="16" spans="3:10" ht="12.75">
      <c r="C16" t="s">
        <v>6</v>
      </c>
      <c r="J16" t="s">
        <v>6</v>
      </c>
    </row>
    <row r="17" spans="3:10" ht="12.75">
      <c r="C17">
        <v>0</v>
      </c>
      <c r="J17">
        <v>0</v>
      </c>
    </row>
    <row r="18" spans="3:10" ht="12.75">
      <c r="C18" t="s">
        <v>4</v>
      </c>
      <c r="J18" t="s">
        <v>4</v>
      </c>
    </row>
    <row r="19" spans="3:10" ht="12.75">
      <c r="C19">
        <f>C15-C17</f>
        <v>222.22222162014657</v>
      </c>
      <c r="J19">
        <f>500-q</f>
        <v>218.92725562428467</v>
      </c>
    </row>
    <row r="20" spans="6:13" ht="13.5" thickBot="1">
      <c r="F20" s="2" t="s">
        <v>18</v>
      </c>
      <c r="M20" s="2" t="s">
        <v>18</v>
      </c>
    </row>
    <row r="21" spans="2:13" ht="12.75">
      <c r="B21" t="s">
        <v>7</v>
      </c>
      <c r="F21" s="4">
        <f>MAX($C$22)</f>
        <v>1481.4814814814818</v>
      </c>
      <c r="I21" t="s">
        <v>15</v>
      </c>
      <c r="M21" s="4">
        <f>MAX($I$5)</f>
        <v>281.07274437571533</v>
      </c>
    </row>
    <row r="22" spans="3:13" ht="12.75">
      <c r="C22" s="8">
        <f>C12*C19</f>
        <v>1481.4814814814818</v>
      </c>
      <c r="D22" s="1"/>
      <c r="F22" s="5">
        <f>COUNT($B$5)</f>
        <v>1</v>
      </c>
      <c r="J22">
        <f>J15/J8</f>
        <v>32.36067977499789</v>
      </c>
      <c r="M22" s="5">
        <f>COUNT($I$5)</f>
        <v>1</v>
      </c>
    </row>
    <row r="23" spans="6:13" ht="13.5" thickBot="1">
      <c r="F23" s="6">
        <f>{100,100,1E-06,0.05,FALSE,FALSE,FALSE,1,1,1,0.0001,FALSE}</f>
        <v>100</v>
      </c>
      <c r="M23" s="5" t="b">
        <f>$J$25=Calculations!$J$22</f>
        <v>0</v>
      </c>
    </row>
    <row r="24" spans="9:13" ht="13.5" thickBot="1">
      <c r="I24" t="s">
        <v>14</v>
      </c>
      <c r="M24" s="6">
        <f>{100,100,1E-06,0.05,FALSE,FALSE,FALSE,1,1,1,0.0001,FALSE}</f>
        <v>100</v>
      </c>
    </row>
    <row r="25" ht="12.75">
      <c r="J25" s="7">
        <f>J19/J12</f>
        <v>32.36067975265338</v>
      </c>
    </row>
  </sheetData>
  <mergeCells count="1">
    <mergeCell ref="B1:J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68"/>
  <sheetViews>
    <sheetView workbookViewId="0" topLeftCell="A1">
      <selection activeCell="A1" sqref="A1"/>
    </sheetView>
  </sheetViews>
  <sheetFormatPr defaultColWidth="9.140625" defaultRowHeight="12.75"/>
  <sheetData>
    <row r="2" spans="3:5" ht="12.75">
      <c r="C2" t="s">
        <v>9</v>
      </c>
      <c r="D2" t="s">
        <v>10</v>
      </c>
      <c r="E2" t="s">
        <v>11</v>
      </c>
    </row>
    <row r="3" spans="2:4" ht="12.75">
      <c r="B3">
        <v>100</v>
      </c>
      <c r="C3">
        <f aca="true" t="shared" si="0" ref="C3:C34">SQRT(B3)-SQRT(100)</f>
        <v>0</v>
      </c>
      <c r="D3">
        <f aca="true" t="shared" si="1" ref="D3:D34">500-B3</f>
        <v>400</v>
      </c>
    </row>
    <row r="4" spans="2:4" ht="12.75">
      <c r="B4">
        <v>110</v>
      </c>
      <c r="C4">
        <f t="shared" si="0"/>
        <v>0.4880884817015154</v>
      </c>
      <c r="D4">
        <f t="shared" si="1"/>
        <v>390</v>
      </c>
    </row>
    <row r="5" spans="2:4" ht="12.75">
      <c r="B5">
        <v>120</v>
      </c>
      <c r="C5">
        <f t="shared" si="0"/>
        <v>0.9544511501033224</v>
      </c>
      <c r="D5">
        <f t="shared" si="1"/>
        <v>380</v>
      </c>
    </row>
    <row r="6" spans="2:4" ht="12.75">
      <c r="B6">
        <v>130</v>
      </c>
      <c r="C6">
        <f t="shared" si="0"/>
        <v>1.4017542509913792</v>
      </c>
      <c r="D6">
        <f t="shared" si="1"/>
        <v>370</v>
      </c>
    </row>
    <row r="7" spans="2:4" ht="12.75">
      <c r="B7">
        <v>140</v>
      </c>
      <c r="C7">
        <f t="shared" si="0"/>
        <v>1.8321595661992323</v>
      </c>
      <c r="D7">
        <f t="shared" si="1"/>
        <v>360</v>
      </c>
    </row>
    <row r="8" spans="2:4" ht="12.75">
      <c r="B8">
        <v>150</v>
      </c>
      <c r="C8">
        <f t="shared" si="0"/>
        <v>2.2474487139158903</v>
      </c>
      <c r="D8">
        <f t="shared" si="1"/>
        <v>350</v>
      </c>
    </row>
    <row r="9" spans="2:4" ht="12.75">
      <c r="B9">
        <v>160</v>
      </c>
      <c r="C9">
        <f t="shared" si="0"/>
        <v>2.649110640673518</v>
      </c>
      <c r="D9">
        <f t="shared" si="1"/>
        <v>340</v>
      </c>
    </row>
    <row r="10" spans="2:4" ht="12.75">
      <c r="B10">
        <v>170</v>
      </c>
      <c r="C10">
        <f t="shared" si="0"/>
        <v>3.0384048104052983</v>
      </c>
      <c r="D10">
        <f t="shared" si="1"/>
        <v>330</v>
      </c>
    </row>
    <row r="11" spans="2:5" ht="12.75">
      <c r="B11">
        <v>180</v>
      </c>
      <c r="C11">
        <f t="shared" si="0"/>
        <v>3.416407864998739</v>
      </c>
      <c r="D11">
        <f t="shared" si="1"/>
        <v>320</v>
      </c>
      <c r="E11">
        <f>Calculations!$C$22/C11</f>
        <v>433.6371826851618</v>
      </c>
    </row>
    <row r="12" spans="2:5" ht="12.75">
      <c r="B12">
        <v>190</v>
      </c>
      <c r="C12">
        <f t="shared" si="0"/>
        <v>3.7840487520902215</v>
      </c>
      <c r="D12">
        <f t="shared" si="1"/>
        <v>310</v>
      </c>
      <c r="E12">
        <f>Calculations!$C$22/C12</f>
        <v>391.506975343049</v>
      </c>
    </row>
    <row r="13" spans="2:5" ht="12.75">
      <c r="B13">
        <v>200</v>
      </c>
      <c r="C13">
        <f t="shared" si="0"/>
        <v>4.142135623730951</v>
      </c>
      <c r="D13">
        <f t="shared" si="1"/>
        <v>300</v>
      </c>
      <c r="E13">
        <f>Calculations!$C$22/C13</f>
        <v>357.6612684997178</v>
      </c>
    </row>
    <row r="14" spans="2:5" ht="12.75">
      <c r="B14">
        <v>210</v>
      </c>
      <c r="C14">
        <f t="shared" si="0"/>
        <v>4.491376746189438</v>
      </c>
      <c r="D14">
        <f t="shared" si="1"/>
        <v>290</v>
      </c>
      <c r="E14">
        <f>Calculations!$C$22/C14</f>
        <v>329.85019186787133</v>
      </c>
    </row>
    <row r="15" spans="2:5" ht="12.75">
      <c r="B15">
        <v>220</v>
      </c>
      <c r="C15">
        <f t="shared" si="0"/>
        <v>4.832396974191326</v>
      </c>
      <c r="D15">
        <f t="shared" si="1"/>
        <v>280</v>
      </c>
      <c r="E15">
        <f>Calculations!$C$22/C15</f>
        <v>306.57280215051026</v>
      </c>
    </row>
    <row r="16" spans="2:5" ht="12.75">
      <c r="B16">
        <v>230</v>
      </c>
      <c r="C16">
        <f t="shared" si="0"/>
        <v>5.165750888103101</v>
      </c>
      <c r="D16">
        <f t="shared" si="1"/>
        <v>270</v>
      </c>
      <c r="E16">
        <f>Calculations!$C$22/C16</f>
        <v>286.7891839100069</v>
      </c>
    </row>
    <row r="17" spans="2:5" ht="12.75">
      <c r="B17">
        <v>240</v>
      </c>
      <c r="C17">
        <f t="shared" si="0"/>
        <v>5.491933384829668</v>
      </c>
      <c r="D17">
        <f t="shared" si="1"/>
        <v>260</v>
      </c>
      <c r="E17">
        <f>Calculations!$C$22/C17</f>
        <v>269.7559088341764</v>
      </c>
    </row>
    <row r="18" spans="2:5" ht="12.75">
      <c r="B18">
        <v>250</v>
      </c>
      <c r="C18">
        <f t="shared" si="0"/>
        <v>5.811388300841896</v>
      </c>
      <c r="D18">
        <f t="shared" si="1"/>
        <v>250</v>
      </c>
      <c r="E18">
        <f>Calculations!$C$22/C18</f>
        <v>254.92729186016695</v>
      </c>
    </row>
    <row r="19" spans="2:5" ht="12.75">
      <c r="B19">
        <v>260</v>
      </c>
      <c r="C19">
        <f t="shared" si="0"/>
        <v>6.124515496597098</v>
      </c>
      <c r="D19">
        <f t="shared" si="1"/>
        <v>240</v>
      </c>
      <c r="E19">
        <f>Calculations!$C$22/C19</f>
        <v>241.8936620055288</v>
      </c>
    </row>
    <row r="20" spans="2:5" ht="12.75">
      <c r="B20">
        <v>270</v>
      </c>
      <c r="C20">
        <f t="shared" si="0"/>
        <v>6.431676725154983</v>
      </c>
      <c r="D20">
        <f t="shared" si="1"/>
        <v>230</v>
      </c>
      <c r="E20">
        <f>Calculations!$C$22/C20</f>
        <v>230.34140936954242</v>
      </c>
    </row>
    <row r="21" spans="2:5" ht="12.75">
      <c r="B21">
        <v>280</v>
      </c>
      <c r="C21">
        <f t="shared" si="0"/>
        <v>6.733200530681511</v>
      </c>
      <c r="D21">
        <f t="shared" si="1"/>
        <v>220</v>
      </c>
      <c r="E21">
        <f>Calculations!$C$22/C21</f>
        <v>220.02634181630876</v>
      </c>
    </row>
    <row r="22" spans="2:5" ht="12.75">
      <c r="B22">
        <v>290</v>
      </c>
      <c r="C22">
        <f t="shared" si="0"/>
        <v>7.029386365926403</v>
      </c>
      <c r="D22">
        <f t="shared" si="1"/>
        <v>210</v>
      </c>
      <c r="E22">
        <f>Calculations!$C$22/C22</f>
        <v>210.75544924698949</v>
      </c>
    </row>
    <row r="23" spans="2:5" ht="12.75">
      <c r="B23">
        <v>300</v>
      </c>
      <c r="C23">
        <f t="shared" si="0"/>
        <v>7.320508075688775</v>
      </c>
      <c r="D23">
        <f t="shared" si="1"/>
        <v>200</v>
      </c>
      <c r="E23">
        <f>Calculations!$C$22/C23</f>
        <v>202.37413389399092</v>
      </c>
    </row>
    <row r="24" spans="2:5" ht="12.75">
      <c r="B24">
        <v>310</v>
      </c>
      <c r="C24">
        <f t="shared" si="0"/>
        <v>7.606816861659009</v>
      </c>
      <c r="D24">
        <f t="shared" si="1"/>
        <v>190</v>
      </c>
      <c r="E24">
        <f>Calculations!$C$22/C24</f>
        <v>194.75708544380257</v>
      </c>
    </row>
    <row r="25" spans="2:5" ht="12.75">
      <c r="B25">
        <v>320</v>
      </c>
      <c r="C25">
        <f t="shared" si="0"/>
        <v>7.888543819998318</v>
      </c>
      <c r="D25">
        <f t="shared" si="1"/>
        <v>180</v>
      </c>
      <c r="E25">
        <f>Calculations!$C$22/C25</f>
        <v>187.80164188551058</v>
      </c>
    </row>
    <row r="26" spans="2:5" ht="12.75">
      <c r="B26">
        <v>330</v>
      </c>
      <c r="C26">
        <f t="shared" si="0"/>
        <v>8.16590212458495</v>
      </c>
      <c r="D26">
        <f t="shared" si="1"/>
        <v>170</v>
      </c>
      <c r="E26">
        <f>Calculations!$C$22/C26</f>
        <v>181.42288002953273</v>
      </c>
    </row>
    <row r="27" spans="2:5" ht="12.75">
      <c r="B27">
        <v>340</v>
      </c>
      <c r="C27">
        <f t="shared" si="0"/>
        <v>8.439088914585774</v>
      </c>
      <c r="D27">
        <f t="shared" si="1"/>
        <v>160</v>
      </c>
      <c r="E27">
        <f>Calculations!$C$22/C27</f>
        <v>175.54993157151716</v>
      </c>
    </row>
    <row r="28" spans="2:5" ht="12.75">
      <c r="B28">
        <v>350</v>
      </c>
      <c r="C28">
        <f t="shared" si="0"/>
        <v>8.708286933869708</v>
      </c>
      <c r="D28">
        <f t="shared" si="1"/>
        <v>150</v>
      </c>
      <c r="E28">
        <f>Calculations!$C$22/C28</f>
        <v>170.123181830339</v>
      </c>
    </row>
    <row r="29" spans="2:5" ht="12.75">
      <c r="B29">
        <v>360</v>
      </c>
      <c r="C29">
        <f t="shared" si="0"/>
        <v>8.973665961010276</v>
      </c>
      <c r="D29">
        <f t="shared" si="1"/>
        <v>140</v>
      </c>
      <c r="E29">
        <f>Calculations!$C$22/C29</f>
        <v>165.0921137379503</v>
      </c>
    </row>
    <row r="30" spans="2:5" ht="12.75">
      <c r="B30">
        <v>370</v>
      </c>
      <c r="C30">
        <f t="shared" si="0"/>
        <v>9.235384061671343</v>
      </c>
      <c r="D30">
        <f t="shared" si="1"/>
        <v>130</v>
      </c>
      <c r="E30">
        <f>Calculations!$C$22/C30</f>
        <v>160.4136299680184</v>
      </c>
    </row>
    <row r="31" spans="2:5" ht="12.75">
      <c r="B31">
        <v>380</v>
      </c>
      <c r="C31">
        <f t="shared" si="0"/>
        <v>9.493588689617926</v>
      </c>
      <c r="D31">
        <f t="shared" si="1"/>
        <v>120</v>
      </c>
      <c r="E31">
        <f>Calculations!$C$22/C31</f>
        <v>156.05073380750233</v>
      </c>
    </row>
    <row r="32" spans="2:5" ht="12.75">
      <c r="B32">
        <v>390</v>
      </c>
      <c r="C32">
        <f t="shared" si="0"/>
        <v>9.748417658131498</v>
      </c>
      <c r="D32">
        <f t="shared" si="1"/>
        <v>110</v>
      </c>
      <c r="E32">
        <f>Calculations!$C$22/C32</f>
        <v>151.97148228930527</v>
      </c>
    </row>
    <row r="33" spans="2:5" ht="12.75">
      <c r="B33">
        <v>400</v>
      </c>
      <c r="C33">
        <f t="shared" si="0"/>
        <v>10</v>
      </c>
      <c r="D33">
        <f t="shared" si="1"/>
        <v>100</v>
      </c>
      <c r="E33">
        <f>Calculations!$C$22/C33</f>
        <v>148.14814814814818</v>
      </c>
    </row>
    <row r="34" spans="2:5" ht="12.75">
      <c r="B34">
        <v>410</v>
      </c>
      <c r="C34">
        <f t="shared" si="0"/>
        <v>10.248456731316587</v>
      </c>
      <c r="D34">
        <f t="shared" si="1"/>
        <v>90</v>
      </c>
      <c r="E34">
        <f>Calculations!$C$22/C34</f>
        <v>144.55654351883678</v>
      </c>
    </row>
    <row r="35" spans="2:5" ht="12.75">
      <c r="B35">
        <v>420</v>
      </c>
      <c r="C35">
        <f aca="true" t="shared" si="2" ref="C35:C55">SQRT(B35)-SQRT(100)</f>
        <v>10.493901531919196</v>
      </c>
      <c r="D35">
        <f aca="true" t="shared" si="3" ref="D35:D55">500-B35</f>
        <v>80</v>
      </c>
      <c r="E35">
        <f>Calculations!$C$22/C35</f>
        <v>141.1754700551815</v>
      </c>
    </row>
    <row r="36" spans="2:5" ht="12.75">
      <c r="B36">
        <v>430</v>
      </c>
      <c r="C36">
        <f t="shared" si="2"/>
        <v>10.73644135332772</v>
      </c>
      <c r="D36">
        <f t="shared" si="3"/>
        <v>70</v>
      </c>
      <c r="E36">
        <f>Calculations!$C$22/C36</f>
        <v>137.98626870180797</v>
      </c>
    </row>
    <row r="37" spans="2:5" ht="12.75">
      <c r="B37">
        <v>440</v>
      </c>
      <c r="C37">
        <f t="shared" si="2"/>
        <v>10.97617696340303</v>
      </c>
      <c r="D37">
        <f t="shared" si="3"/>
        <v>60</v>
      </c>
      <c r="E37">
        <f>Calculations!$C$22/C37</f>
        <v>134.97244864227903</v>
      </c>
    </row>
    <row r="38" spans="2:5" ht="12.75">
      <c r="B38">
        <v>450</v>
      </c>
      <c r="C38">
        <f t="shared" si="2"/>
        <v>11.213203435596427</v>
      </c>
      <c r="D38">
        <f t="shared" si="3"/>
        <v>50</v>
      </c>
      <c r="E38">
        <f>Calculations!$C$22/C38</f>
        <v>132.1193796215722</v>
      </c>
    </row>
    <row r="39" spans="2:5" ht="12.75">
      <c r="B39">
        <v>460</v>
      </c>
      <c r="C39">
        <f t="shared" si="2"/>
        <v>11.447610589527216</v>
      </c>
      <c r="D39">
        <f t="shared" si="3"/>
        <v>40</v>
      </c>
      <c r="E39">
        <f>Calculations!$C$22/C39</f>
        <v>129.41403534784865</v>
      </c>
    </row>
    <row r="40" spans="2:5" ht="12.75">
      <c r="B40">
        <v>470</v>
      </c>
      <c r="C40">
        <f t="shared" si="2"/>
        <v>11.6794833886788</v>
      </c>
      <c r="D40">
        <f t="shared" si="3"/>
        <v>30</v>
      </c>
      <c r="E40">
        <f>Calculations!$C$22/C40</f>
        <v>126.84477833304825</v>
      </c>
    </row>
    <row r="41" spans="2:5" ht="12.75">
      <c r="B41">
        <v>480</v>
      </c>
      <c r="C41">
        <f t="shared" si="2"/>
        <v>11.908902300206645</v>
      </c>
      <c r="D41">
        <f t="shared" si="3"/>
        <v>20</v>
      </c>
      <c r="E41">
        <f>Calculations!$C$22/C41</f>
        <v>124.40117855831052</v>
      </c>
    </row>
    <row r="42" spans="2:5" ht="12.75">
      <c r="B42">
        <v>490</v>
      </c>
      <c r="C42">
        <f t="shared" si="2"/>
        <v>12.135943621178654</v>
      </c>
      <c r="D42">
        <f t="shared" si="3"/>
        <v>10</v>
      </c>
      <c r="E42">
        <f>Calculations!$C$22/C42</f>
        <v>122.07385990951059</v>
      </c>
    </row>
    <row r="43" spans="2:5" ht="12.75">
      <c r="B43">
        <v>500</v>
      </c>
      <c r="C43">
        <f t="shared" si="2"/>
        <v>12.360679774997898</v>
      </c>
      <c r="D43">
        <f t="shared" si="3"/>
        <v>0</v>
      </c>
      <c r="E43">
        <f>Calculations!$C$22/C43</f>
        <v>119.85436953702926</v>
      </c>
    </row>
    <row r="44" spans="2:5" ht="12.75">
      <c r="B44">
        <v>501</v>
      </c>
      <c r="C44">
        <f t="shared" si="2"/>
        <v>12.383029285599392</v>
      </c>
      <c r="D44">
        <f t="shared" si="3"/>
        <v>-1</v>
      </c>
      <c r="E44">
        <f>Calculations!$C$22/C44</f>
        <v>119.63805037627928</v>
      </c>
    </row>
    <row r="45" spans="2:5" ht="12.75">
      <c r="B45">
        <v>502</v>
      </c>
      <c r="C45">
        <f t="shared" si="2"/>
        <v>12.405356502408079</v>
      </c>
      <c r="D45">
        <f t="shared" si="3"/>
        <v>-2</v>
      </c>
      <c r="E45">
        <f>Calculations!$C$22/C45</f>
        <v>119.42272527145047</v>
      </c>
    </row>
    <row r="46" spans="2:5" ht="12.75">
      <c r="B46">
        <v>503</v>
      </c>
      <c r="C46">
        <f t="shared" si="2"/>
        <v>12.427661492005804</v>
      </c>
      <c r="D46">
        <f t="shared" si="3"/>
        <v>-3</v>
      </c>
      <c r="E46">
        <f>Calculations!$C$22/C46</f>
        <v>119.2083870673865</v>
      </c>
    </row>
    <row r="47" spans="2:5" ht="12.75">
      <c r="B47">
        <v>504</v>
      </c>
      <c r="C47">
        <f t="shared" si="2"/>
        <v>12.449944320643649</v>
      </c>
      <c r="D47">
        <f t="shared" si="3"/>
        <v>-4</v>
      </c>
      <c r="E47">
        <f>Calculations!$C$22/C47</f>
        <v>118.99502867856125</v>
      </c>
    </row>
    <row r="48" spans="2:5" ht="12.75">
      <c r="B48">
        <v>505</v>
      </c>
      <c r="C48">
        <f t="shared" si="2"/>
        <v>12.472205054244231</v>
      </c>
      <c r="D48">
        <f t="shared" si="3"/>
        <v>-5</v>
      </c>
      <c r="E48">
        <f>Calculations!$C$22/C48</f>
        <v>118.78264308822767</v>
      </c>
    </row>
    <row r="49" spans="2:5" ht="12.75">
      <c r="B49">
        <v>506</v>
      </c>
      <c r="C49">
        <f t="shared" si="2"/>
        <v>12.494443758403985</v>
      </c>
      <c r="D49">
        <f t="shared" si="3"/>
        <v>-6</v>
      </c>
      <c r="E49">
        <f>Calculations!$C$22/C49</f>
        <v>118.57122334757888</v>
      </c>
    </row>
    <row r="50" spans="2:5" ht="12.75">
      <c r="B50">
        <v>507</v>
      </c>
      <c r="C50">
        <f t="shared" si="2"/>
        <v>12.516660498395403</v>
      </c>
      <c r="D50">
        <f t="shared" si="3"/>
        <v>-7</v>
      </c>
      <c r="E50">
        <f>Calculations!$C$22/C50</f>
        <v>118.36076257492189</v>
      </c>
    </row>
    <row r="51" spans="2:5" ht="12.75">
      <c r="B51">
        <v>508</v>
      </c>
      <c r="C51">
        <f t="shared" si="2"/>
        <v>12.538855339169288</v>
      </c>
      <c r="D51">
        <f t="shared" si="3"/>
        <v>-8</v>
      </c>
      <c r="E51">
        <f>Calculations!$C$22/C51</f>
        <v>118.15125395486311</v>
      </c>
    </row>
    <row r="52" spans="2:5" ht="12.75">
      <c r="B52">
        <v>509</v>
      </c>
      <c r="C52">
        <f t="shared" si="2"/>
        <v>12.561028345356956</v>
      </c>
      <c r="D52">
        <f t="shared" si="3"/>
        <v>-9</v>
      </c>
      <c r="E52">
        <f>Calculations!$C$22/C52</f>
        <v>117.94269073750597</v>
      </c>
    </row>
    <row r="53" spans="2:5" ht="12.75">
      <c r="B53">
        <v>510</v>
      </c>
      <c r="C53">
        <f t="shared" si="2"/>
        <v>12.583179581272429</v>
      </c>
      <c r="D53">
        <f t="shared" si="3"/>
        <v>-10</v>
      </c>
      <c r="E53">
        <f>Calculations!$C$22/C53</f>
        <v>117.73506623766012</v>
      </c>
    </row>
    <row r="54" spans="2:5" ht="12.75">
      <c r="B54">
        <v>511</v>
      </c>
      <c r="C54">
        <f t="shared" si="2"/>
        <v>12.605309110914629</v>
      </c>
      <c r="D54">
        <f t="shared" si="3"/>
        <v>-11</v>
      </c>
      <c r="E54">
        <f>Calculations!$C$22/C54</f>
        <v>117.52837383406197</v>
      </c>
    </row>
    <row r="55" spans="2:5" ht="12.75">
      <c r="B55">
        <v>512</v>
      </c>
      <c r="C55">
        <f t="shared" si="2"/>
        <v>12.627416997969522</v>
      </c>
      <c r="D55">
        <f t="shared" si="3"/>
        <v>-12</v>
      </c>
      <c r="E55">
        <f>Calculations!$C$22/C55</f>
        <v>117.32260696860669</v>
      </c>
    </row>
    <row r="56" ht="12.75"/>
    <row r="57" spans="3:6" ht="12.75">
      <c r="C57">
        <f>Calculations!C12</f>
        <v>6.666666684728938</v>
      </c>
      <c r="F57">
        <f>Calculations!C19</f>
        <v>222.22222162014657</v>
      </c>
    </row>
    <row r="58" ht="12.75"/>
    <row r="59" spans="3:7" ht="12.75">
      <c r="C59">
        <v>0</v>
      </c>
      <c r="G59">
        <v>400</v>
      </c>
    </row>
    <row r="60" spans="3:7" ht="12.75">
      <c r="C60">
        <f>C43</f>
        <v>12.360679774997898</v>
      </c>
      <c r="G60">
        <v>400</v>
      </c>
    </row>
    <row r="61" ht="12.75"/>
    <row r="62" spans="3:7" ht="12.75">
      <c r="C62">
        <f>C60</f>
        <v>12.360679774997898</v>
      </c>
      <c r="G62">
        <v>0</v>
      </c>
    </row>
    <row r="63" spans="3:7" ht="12.75">
      <c r="C63">
        <f>C60</f>
        <v>12.360679774997898</v>
      </c>
      <c r="G63">
        <v>400</v>
      </c>
    </row>
    <row r="64" ht="12.75"/>
    <row r="65" spans="3:7" ht="12.75">
      <c r="C65">
        <v>0</v>
      </c>
      <c r="G65">
        <v>0</v>
      </c>
    </row>
    <row r="66" spans="3:7" ht="12.75">
      <c r="C66">
        <f>C63</f>
        <v>12.360679774997898</v>
      </c>
      <c r="G66">
        <f>G63</f>
        <v>400</v>
      </c>
    </row>
    <row r="67" ht="12.75"/>
    <row r="68" spans="3:8" ht="12.75">
      <c r="C68">
        <f>Calculations!J12</f>
        <v>6.7652242566485015</v>
      </c>
      <c r="H68">
        <f>Calculations!J19</f>
        <v>218.92725562428467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2001-07-17T23:36:41Z</dcterms:created>
  <dcterms:modified xsi:type="dcterms:W3CDTF">2007-05-08T18:25:59Z</dcterms:modified>
  <cp:category/>
  <cp:version/>
  <cp:contentType/>
  <cp:contentStatus/>
</cp:coreProperties>
</file>