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ECS-430\"/>
    </mc:Choice>
  </mc:AlternateContent>
  <bookViews>
    <workbookView xWindow="0" yWindow="0" windowWidth="21600" windowHeight="10320"/>
  </bookViews>
  <sheets>
    <sheet name="Adverse selection (1)" sheetId="1" r:id="rId1"/>
    <sheet name="Conditional normals" sheetId="4" r:id="rId2"/>
    <sheet name="Adverse selection (2)" sheetId="3" r:id="rId3"/>
  </sheets>
  <externalReferences>
    <externalReference r:id="rId4"/>
  </externalReferences>
  <definedNames>
    <definedName name="_Table1_In1" hidden="1">'[1]Overbooking 1'!#REF!</definedName>
    <definedName name="addition" localSheetId="0">'Adverse selection (1)'!$C$6</definedName>
    <definedName name="addition">'Adverse selection (2)'!$C$6</definedName>
    <definedName name="increment" localSheetId="0">'Adverse selection (1)'!$C$5</definedName>
    <definedName name="increment">'Adverse selection (2)'!$C$5</definedName>
    <definedName name="maxvalue">'Adverse selection (1)'!$C$4</definedName>
    <definedName name="mean">'Adverse selection (2)'!$C$3</definedName>
    <definedName name="minvalue">'Adverse selection (1)'!$C$3</definedName>
    <definedName name="mu">'Conditional normals'!$F$7</definedName>
    <definedName name="sigma">'Conditional normals'!$F$8</definedName>
    <definedName name="solver_adj" localSheetId="0" hidden="1">'Adverse selection (1)'!$B$22</definedName>
    <definedName name="solver_adj" localSheetId="2" hidden="1">'Adverse selection (2)'!$B$22</definedName>
    <definedName name="solver_cvg" localSheetId="0" hidden="1">0.001</definedName>
    <definedName name="solver_cvg" localSheetId="2" hidden="1">0.001</definedName>
    <definedName name="solver_drv" localSheetId="0" hidden="1">1</definedName>
    <definedName name="solver_drv" localSheetId="2" hidden="1">1</definedName>
    <definedName name="solver_eng" localSheetId="0" hidden="1">1</definedName>
    <definedName name="solver_eng" localSheetId="2" hidden="1">1</definedName>
    <definedName name="solver_est" localSheetId="0" hidden="1">1</definedName>
    <definedName name="solver_est" localSheetId="2" hidden="1">1</definedName>
    <definedName name="solver_itr" localSheetId="0" hidden="1">100</definedName>
    <definedName name="solver_itr" localSheetId="2" hidden="1">100</definedName>
    <definedName name="solver_lin" localSheetId="0" hidden="1">2</definedName>
    <definedName name="solver_lin" localSheetId="2" hidden="1">2</definedName>
    <definedName name="solver_mip" localSheetId="0" hidden="1">2147483647</definedName>
    <definedName name="solver_mip" localSheetId="2" hidden="1">2147483647</definedName>
    <definedName name="solver_mni" localSheetId="0" hidden="1">30</definedName>
    <definedName name="solver_mni" localSheetId="2" hidden="1">30</definedName>
    <definedName name="solver_mrt" localSheetId="0" hidden="1">0.075</definedName>
    <definedName name="solver_mrt" localSheetId="2" hidden="1">0.075</definedName>
    <definedName name="solver_msl" localSheetId="0" hidden="1">2</definedName>
    <definedName name="solver_msl" localSheetId="2" hidden="1">2</definedName>
    <definedName name="solver_neg" localSheetId="0" hidden="1">2</definedName>
    <definedName name="solver_neg" localSheetId="2" hidden="1">2</definedName>
    <definedName name="solver_nod" localSheetId="0" hidden="1">2147483647</definedName>
    <definedName name="solver_nod" localSheetId="2" hidden="1">2147483647</definedName>
    <definedName name="solver_num" localSheetId="0" hidden="1">0</definedName>
    <definedName name="solver_num" localSheetId="2" hidden="1">0</definedName>
    <definedName name="solver_nwt" localSheetId="0" hidden="1">1</definedName>
    <definedName name="solver_nwt" localSheetId="2" hidden="1">1</definedName>
    <definedName name="solver_opt" localSheetId="0" hidden="1">'Adverse selection (1)'!$F$22</definedName>
    <definedName name="solver_opt" localSheetId="2" hidden="1">'Adverse selection (2)'!$F$22</definedName>
    <definedName name="solver_pre" localSheetId="0" hidden="1">0.000001</definedName>
    <definedName name="solver_pre" localSheetId="2" hidden="1">0.000001</definedName>
    <definedName name="solver_rbv" localSheetId="0" hidden="1">1</definedName>
    <definedName name="solver_rbv" localSheetId="2" hidden="1">1</definedName>
    <definedName name="solver_rlx" localSheetId="0" hidden="1">1</definedName>
    <definedName name="solver_rlx" localSheetId="2" hidden="1">1</definedName>
    <definedName name="solver_rsd" localSheetId="0" hidden="1">0</definedName>
    <definedName name="solver_rsd" localSheetId="2" hidden="1">0</definedName>
    <definedName name="solver_scl" localSheetId="0" hidden="1">2</definedName>
    <definedName name="solver_scl" localSheetId="2" hidden="1">2</definedName>
    <definedName name="solver_sho" localSheetId="0" hidden="1">2</definedName>
    <definedName name="solver_sho" localSheetId="2" hidden="1">2</definedName>
    <definedName name="solver_ssz" localSheetId="0" hidden="1">100</definedName>
    <definedName name="solver_ssz" localSheetId="2" hidden="1">100</definedName>
    <definedName name="solver_tim" localSheetId="0" hidden="1">100</definedName>
    <definedName name="solver_tim" localSheetId="2" hidden="1">100</definedName>
    <definedName name="solver_tol" localSheetId="0" hidden="1">0.05</definedName>
    <definedName name="solver_tol" localSheetId="2" hidden="1">0.05</definedName>
    <definedName name="solver_typ" localSheetId="0" hidden="1">1</definedName>
    <definedName name="solver_typ" localSheetId="2" hidden="1">1</definedName>
    <definedName name="solver_val" localSheetId="0" hidden="1">0</definedName>
    <definedName name="solver_val" localSheetId="2" hidden="1">0</definedName>
    <definedName name="solver_ver" localSheetId="0" hidden="1">3</definedName>
    <definedName name="solver_ver" localSheetId="2" hidden="1">3</definedName>
    <definedName name="stddev">'Adverse selection (2)'!$C$4</definedName>
  </definedNames>
  <calcPr calcId="152511" iterate="1" iterateCount="1"/>
</workbook>
</file>

<file path=xl/calcChain.xml><?xml version="1.0" encoding="utf-8"?>
<calcChain xmlns="http://schemas.openxmlformats.org/spreadsheetml/2006/main">
  <c r="B5" i="4" l="1"/>
  <c r="B4" i="4"/>
  <c r="B10" i="3"/>
  <c r="B6" i="4"/>
  <c r="B7" i="4" s="1"/>
  <c r="B8" i="4" s="1"/>
  <c r="B9" i="4" s="1"/>
  <c r="B10" i="4" s="1"/>
  <c r="B11" i="4" s="1"/>
  <c r="B12" i="4" s="1"/>
  <c r="B13" i="4" s="1"/>
  <c r="B14" i="4" s="1"/>
  <c r="D4" i="4"/>
  <c r="D10" i="3"/>
  <c r="E10" i="3" s="1"/>
  <c r="B10" i="1"/>
  <c r="C10" i="1"/>
  <c r="D10" i="1"/>
  <c r="E10" i="1"/>
  <c r="F10" i="1" s="1"/>
  <c r="C22" i="1"/>
  <c r="D22" i="1"/>
  <c r="E22" i="1" s="1"/>
  <c r="F22" i="1" s="1"/>
  <c r="B11" i="3"/>
  <c r="B12" i="3" s="1"/>
  <c r="B13" i="3" s="1"/>
  <c r="B14" i="3" s="1"/>
  <c r="B15" i="3" s="1"/>
  <c r="B16" i="3" s="1"/>
  <c r="B17" i="3" s="1"/>
  <c r="B18" i="3" s="1"/>
  <c r="B19" i="3" s="1"/>
  <c r="B20" i="3" s="1"/>
  <c r="C22" i="3"/>
  <c r="D22" i="3"/>
  <c r="E22" i="3"/>
  <c r="F22" i="3" s="1"/>
  <c r="B11" i="1"/>
  <c r="C11" i="1"/>
  <c r="B12" i="1"/>
  <c r="D11" i="1"/>
  <c r="E11" i="1" s="1"/>
  <c r="F11" i="1" s="1"/>
  <c r="D12" i="1"/>
  <c r="E12" i="1"/>
  <c r="F12" i="1" s="1"/>
  <c r="C12" i="1"/>
  <c r="B13" i="1"/>
  <c r="B14" i="1"/>
  <c r="D14" i="1" s="1"/>
  <c r="E14" i="1" s="1"/>
  <c r="C10" i="3"/>
  <c r="B15" i="1"/>
  <c r="C15" i="1" s="1"/>
  <c r="D13" i="1"/>
  <c r="E13" i="1" s="1"/>
  <c r="F13" i="1" s="1"/>
  <c r="C13" i="1"/>
  <c r="D15" i="1"/>
  <c r="E15" i="1" s="1"/>
  <c r="C4" i="4" l="1"/>
  <c r="F10" i="3"/>
  <c r="F15" i="1"/>
  <c r="B16" i="1"/>
  <c r="C14" i="1"/>
  <c r="F14" i="1" s="1"/>
  <c r="B17" i="1" l="1"/>
  <c r="D16" i="1"/>
  <c r="E16" i="1" s="1"/>
  <c r="C16" i="1"/>
  <c r="F16" i="1" l="1"/>
  <c r="C17" i="1"/>
  <c r="B18" i="1"/>
  <c r="D17" i="1"/>
  <c r="E17" i="1" s="1"/>
  <c r="F17" i="1" s="1"/>
  <c r="B19" i="1" l="1"/>
  <c r="D18" i="1"/>
  <c r="E18" i="1" s="1"/>
  <c r="C18" i="1"/>
  <c r="F18" i="1" l="1"/>
  <c r="D19" i="1"/>
  <c r="E19" i="1" s="1"/>
  <c r="C19" i="1"/>
  <c r="B20" i="1"/>
  <c r="F19" i="1" l="1"/>
  <c r="D20" i="1"/>
  <c r="E20" i="1" s="1"/>
  <c r="C20" i="1"/>
  <c r="F20" i="1" l="1"/>
</calcChain>
</file>

<file path=xl/sharedStrings.xml><?xml version="1.0" encoding="utf-8"?>
<sst xmlns="http://schemas.openxmlformats.org/spreadsheetml/2006/main" count="80" uniqueCount="58">
  <si>
    <t>Adverse Selection</t>
  </si>
  <si>
    <t>range of possible</t>
  </si>
  <si>
    <t>values to me</t>
  </si>
  <si>
    <t>incremental value to you</t>
  </si>
  <si>
    <t>additional value of car to you</t>
  </si>
  <si>
    <t>your offer</t>
  </si>
  <si>
    <t>Pr(I accept)</t>
  </si>
  <si>
    <t>E[car to me
 | I accept]</t>
  </si>
  <si>
    <t>E[car to you
 | I accept]</t>
  </si>
  <si>
    <t>E[profit to you]</t>
  </si>
  <si>
    <t>Consider the "used car" example discussed in class. Assume that, after sizing</t>
  </si>
  <si>
    <t>up both me and the car, you "see" the value of the car to me as being uniformly</t>
  </si>
  <si>
    <t>distributed, with minimum and maximum values given above.  (I, of course, know</t>
  </si>
  <si>
    <t>what the value is.) Further assume that, whatever it's worth to me, it's worth a</t>
  </si>
  <si>
    <t>certain percentage more to you, plus an additional fixed value.</t>
  </si>
  <si>
    <t>The table above gives the expected profit to you from making various offers to</t>
  </si>
  <si>
    <t>me. You could determine the optimal offer by trial and error, i.e., by varying</t>
  </si>
  <si>
    <t>the entries in the first column.</t>
  </si>
  <si>
    <t>Alternatively, you could use Excel's built-in "Solver". Click on Tools, then</t>
  </si>
  <si>
    <t>Solver. Set F22 to be your "target cell", tell Excel to maximize it, and select</t>
  </si>
  <si>
    <t>B22 as the only "changeable" cell. Then select Solve, and OK when it finishes.</t>
  </si>
  <si>
    <t>You'll find that, in the case analyzed here, the optimal offer is approximately</t>
  </si>
  <si>
    <t>Change the basic parameters (in the yellow cells) at the top of the sheet, and</t>
  </si>
  <si>
    <t>re-use Solver, in order to explore other examples.</t>
  </si>
  <si>
    <t>(Note: Excel's Solver is a neat tool, but it's not totally reliable. If you try to solve</t>
  </si>
  <si>
    <t>for very extreme cases, it might fail. In that case, use the table instead.)</t>
  </si>
  <si>
    <t>Expected Value of a Conditional Normal Variate</t>
  </si>
  <si>
    <t>z</t>
  </si>
  <si>
    <t>formulas in this row</t>
  </si>
  <si>
    <t>m =</t>
  </si>
  <si>
    <t>s =</t>
  </si>
  <si>
    <t>In most of the examples we've analyzed, we've assumed that any randomness</t>
  </si>
  <si>
    <t>is uniform, i.e., that unknown quantities are equally likely to take any value</t>
  </si>
  <si>
    <t>between specified lower and upper limits. This assumption, while a touch</t>
  </si>
  <si>
    <t>unrealistic, has enabled us to work through the examples and extract the key</t>
  </si>
  <si>
    <t>conceptual points without needing to worry about complex calculations.</t>
  </si>
  <si>
    <t>A more realistic assumption would be that the uncertainty we face is normally</t>
  </si>
  <si>
    <t>distributed. If this were the case, we would find ourselves occasionally</t>
  </si>
  <si>
    <t>needing to compute conditional expectations in one tail of the normal</t>
  </si>
  <si>
    <t>distribution. (Such computations arise in problems running the gamut from</t>
  </si>
  <si>
    <t>adverse selection to inventory analysis: given that our offer is accepted, …, or</t>
  </si>
  <si>
    <t>given that we stock out, … .)</t>
  </si>
  <si>
    <t>The formulas used to determine the second and third columns of the table given</t>
  </si>
  <si>
    <t>here aren't pretty - but they do work for values of z between -5 and 5. (A wide</t>
  </si>
  <si>
    <t>enough range for all practical purposes.)</t>
  </si>
  <si>
    <t>expected value of car to me</t>
  </si>
  <si>
    <t>standard deviation</t>
  </si>
  <si>
    <t>up both me and the car, you "see" the value of the car to me as being normally</t>
  </si>
  <si>
    <t>distributed, with mean and standard deviation given above.  (I, of course, know</t>
  </si>
  <si>
    <t>$621.</t>
  </si>
  <si>
    <r>
      <t xml:space="preserve">E[normal random variable
 | value is </t>
    </r>
    <r>
      <rPr>
        <b/>
        <sz val="10"/>
        <rFont val="Symbol"/>
        <family val="1"/>
        <charset val="2"/>
      </rPr>
      <t>³</t>
    </r>
    <r>
      <rPr>
        <b/>
        <sz val="10"/>
        <rFont val="Arial"/>
        <family val="2"/>
      </rPr>
      <t xml:space="preserve"> z]</t>
    </r>
  </si>
  <si>
    <r>
      <t xml:space="preserve">E[normal random variable
 | value is </t>
    </r>
    <r>
      <rPr>
        <b/>
        <sz val="10"/>
        <rFont val="Symbol"/>
        <family val="1"/>
        <charset val="2"/>
      </rPr>
      <t>£</t>
    </r>
    <r>
      <rPr>
        <b/>
        <sz val="10"/>
        <rFont val="Arial"/>
        <family val="2"/>
      </rPr>
      <t xml:space="preserve"> z]</t>
    </r>
  </si>
  <si>
    <t>the formulas are used in this row</t>
  </si>
  <si>
    <t>with these values</t>
  </si>
  <si>
    <t>E( Z | Z ≥ z )</t>
  </si>
  <si>
    <t>=mu+sigma^2*NORMDIST(z,mu,sigma,FALSE)/(1-NORMDIST(z,mu,sigma,TRUE))</t>
  </si>
  <si>
    <r>
      <t xml:space="preserve">E( Z | Z </t>
    </r>
    <r>
      <rPr>
        <b/>
        <sz val="10"/>
        <rFont val="Symbol"/>
        <family val="1"/>
        <charset val="2"/>
      </rPr>
      <t>£</t>
    </r>
    <r>
      <rPr>
        <b/>
        <sz val="10"/>
        <rFont val="Arial"/>
        <family val="2"/>
      </rPr>
      <t xml:space="preserve"> z )</t>
    </r>
  </si>
  <si>
    <t>=mu-sigma^2*NORMDIST(z,mu,sigma,FALSE)/NORMDIST(z,mu,sigma,TRUE)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</si>
</sst>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3" formatCode="_(* #,##0.00_);_(* \(#,##0.00\);_(* &quot;-&quot;??_);_(@_)"/>
    <numFmt numFmtId="164" formatCode="0.000000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Symbol"/>
      <family val="1"/>
      <charset val="2"/>
    </font>
    <font>
      <b/>
      <sz val="12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name val="Symbol"/>
      <family val="1"/>
      <charset val="2"/>
    </font>
    <font>
      <b/>
      <sz val="12"/>
      <color indexed="1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quotePrefix="1" applyAlignment="1">
      <alignment horizontal="left"/>
    </xf>
    <xf numFmtId="0" fontId="1" fillId="0" borderId="0" xfId="0" applyFont="1" applyProtection="1"/>
    <xf numFmtId="0" fontId="1" fillId="0" borderId="1" xfId="0" applyFont="1" applyBorder="1" applyProtection="1"/>
    <xf numFmtId="0" fontId="1" fillId="0" borderId="2" xfId="0" applyFont="1" applyBorder="1" applyProtection="1"/>
    <xf numFmtId="0" fontId="1" fillId="0" borderId="3" xfId="0" applyFont="1" applyBorder="1" applyAlignment="1" applyProtection="1">
      <alignment horizontal="left"/>
    </xf>
    <xf numFmtId="0" fontId="1" fillId="0" borderId="4" xfId="0" applyFont="1" applyBorder="1" applyProtection="1"/>
    <xf numFmtId="0" fontId="1" fillId="0" borderId="3" xfId="0" quotePrefix="1" applyFont="1" applyBorder="1" applyAlignment="1" applyProtection="1">
      <alignment horizontal="left"/>
    </xf>
    <xf numFmtId="10" fontId="0" fillId="0" borderId="0" xfId="0" applyNumberFormat="1" applyBorder="1" applyAlignment="1">
      <alignment horizontal="right"/>
    </xf>
    <xf numFmtId="7" fontId="1" fillId="0" borderId="0" xfId="0" applyNumberFormat="1" applyFont="1" applyBorder="1" applyAlignment="1" applyProtection="1">
      <alignment horizontal="right"/>
    </xf>
    <xf numFmtId="5" fontId="1" fillId="0" borderId="5" xfId="0" applyNumberFormat="1" applyFont="1" applyBorder="1" applyAlignment="1" applyProtection="1">
      <alignment horizontal="center"/>
    </xf>
    <xf numFmtId="10" fontId="0" fillId="0" borderId="6" xfId="0" applyNumberFormat="1" applyBorder="1" applyAlignment="1">
      <alignment horizontal="right"/>
    </xf>
    <xf numFmtId="7" fontId="1" fillId="0" borderId="6" xfId="0" applyNumberFormat="1" applyFont="1" applyBorder="1" applyAlignment="1" applyProtection="1">
      <alignment horizontal="right"/>
    </xf>
    <xf numFmtId="5" fontId="1" fillId="0" borderId="7" xfId="0" applyNumberFormat="1" applyFont="1" applyBorder="1" applyAlignment="1" applyProtection="1">
      <alignment horizontal="center"/>
    </xf>
    <xf numFmtId="10" fontId="0" fillId="0" borderId="8" xfId="0" applyNumberFormat="1" applyBorder="1" applyAlignment="1">
      <alignment horizontal="right"/>
    </xf>
    <xf numFmtId="7" fontId="0" fillId="0" borderId="8" xfId="1" quotePrefix="1" applyNumberFormat="1" applyFont="1" applyBorder="1" applyAlignment="1">
      <alignment horizontal="right"/>
    </xf>
    <xf numFmtId="7" fontId="1" fillId="0" borderId="8" xfId="0" applyNumberFormat="1" applyFont="1" applyBorder="1" applyAlignment="1" applyProtection="1">
      <alignment horizontal="right"/>
    </xf>
    <xf numFmtId="5" fontId="1" fillId="0" borderId="9" xfId="0" applyNumberFormat="1" applyFont="1" applyBorder="1" applyAlignment="1" applyProtection="1">
      <alignment horizontal="center"/>
    </xf>
    <xf numFmtId="10" fontId="0" fillId="0" borderId="10" xfId="0" applyNumberFormat="1" applyBorder="1" applyAlignment="1">
      <alignment horizontal="right"/>
    </xf>
    <xf numFmtId="7" fontId="0" fillId="0" borderId="10" xfId="1" quotePrefix="1" applyNumberFormat="1" applyFont="1" applyBorder="1" applyAlignment="1">
      <alignment horizontal="right"/>
    </xf>
    <xf numFmtId="7" fontId="1" fillId="0" borderId="10" xfId="0" applyNumberFormat="1" applyFont="1" applyBorder="1" applyAlignment="1" applyProtection="1">
      <alignment horizontal="right"/>
    </xf>
    <xf numFmtId="0" fontId="4" fillId="0" borderId="11" xfId="0" applyFont="1" applyBorder="1" applyAlignment="1" applyProtection="1">
      <alignment horizontal="center" vertical="center"/>
    </xf>
    <xf numFmtId="0" fontId="4" fillId="0" borderId="12" xfId="0" quotePrefix="1" applyFont="1" applyBorder="1" applyAlignment="1" applyProtection="1">
      <alignment horizontal="center" vertical="center"/>
    </xf>
    <xf numFmtId="0" fontId="4" fillId="0" borderId="12" xfId="0" quotePrefix="1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</xf>
    <xf numFmtId="5" fontId="5" fillId="2" borderId="5" xfId="0" applyNumberFormat="1" applyFont="1" applyFill="1" applyBorder="1" applyAlignment="1" applyProtection="1">
      <alignment horizontal="center"/>
    </xf>
    <xf numFmtId="5" fontId="5" fillId="2" borderId="9" xfId="0" applyNumberFormat="1" applyFont="1" applyFill="1" applyBorder="1" applyAlignment="1" applyProtection="1">
      <alignment horizontal="center"/>
    </xf>
    <xf numFmtId="9" fontId="5" fillId="2" borderId="5" xfId="0" applyNumberFormat="1" applyFont="1" applyFill="1" applyBorder="1" applyAlignment="1" applyProtection="1">
      <alignment horizontal="center"/>
    </xf>
    <xf numFmtId="6" fontId="5" fillId="2" borderId="9" xfId="0" applyNumberFormat="1" applyFont="1" applyFill="1" applyBorder="1" applyAlignment="1" applyProtection="1">
      <alignment horizontal="center"/>
    </xf>
    <xf numFmtId="7" fontId="1" fillId="0" borderId="13" xfId="0" applyNumberFormat="1" applyFont="1" applyBorder="1" applyAlignment="1" applyProtection="1">
      <alignment horizontal="center"/>
    </xf>
    <xf numFmtId="7" fontId="1" fillId="0" borderId="13" xfId="0" applyNumberFormat="1" applyFont="1" applyBorder="1" applyAlignment="1" applyProtection="1">
      <alignment horizontal="righ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7" fontId="0" fillId="0" borderId="6" xfId="1" quotePrefix="1" applyNumberFormat="1" applyFont="1" applyBorder="1" applyAlignment="1">
      <alignment horizontal="right"/>
    </xf>
    <xf numFmtId="7" fontId="0" fillId="0" borderId="0" xfId="1" quotePrefix="1" applyNumberFormat="1" applyFont="1" applyBorder="1" applyAlignment="1">
      <alignment horizontal="left"/>
    </xf>
    <xf numFmtId="7" fontId="0" fillId="0" borderId="0" xfId="1" quotePrefix="1" applyNumberFormat="1" applyFont="1" applyBorder="1" applyAlignment="1">
      <alignment horizontal="right"/>
    </xf>
    <xf numFmtId="0" fontId="0" fillId="0" borderId="0" xfId="0" applyBorder="1"/>
    <xf numFmtId="0" fontId="6" fillId="0" borderId="0" xfId="0" quotePrefix="1" applyFont="1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8" xfId="0" quotePrefix="1" applyNumberFormat="1" applyBorder="1" applyAlignment="1">
      <alignment horizontal="center"/>
    </xf>
    <xf numFmtId="0" fontId="0" fillId="0" borderId="9" xfId="0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14" xfId="0" applyBorder="1" applyAlignment="1">
      <alignment horizontal="centerContinuous"/>
    </xf>
    <xf numFmtId="0" fontId="0" fillId="0" borderId="15" xfId="0" applyBorder="1" applyAlignment="1">
      <alignment horizontal="centerContinuous"/>
    </xf>
    <xf numFmtId="0" fontId="2" fillId="0" borderId="0" xfId="0" quotePrefix="1" applyFont="1" applyBorder="1" applyAlignment="1">
      <alignment horizontal="right"/>
    </xf>
    <xf numFmtId="7" fontId="1" fillId="0" borderId="0" xfId="1" quotePrefix="1" applyNumberFormat="1" applyFont="1" applyBorder="1" applyAlignment="1">
      <alignment horizontal="left"/>
    </xf>
    <xf numFmtId="5" fontId="1" fillId="0" borderId="16" xfId="0" applyNumberFormat="1" applyFont="1" applyBorder="1" applyAlignment="1" applyProtection="1">
      <alignment horizontal="center"/>
    </xf>
    <xf numFmtId="10" fontId="0" fillId="0" borderId="1" xfId="0" applyNumberFormat="1" applyBorder="1" applyAlignment="1">
      <alignment horizontal="right"/>
    </xf>
    <xf numFmtId="7" fontId="1" fillId="0" borderId="1" xfId="1" quotePrefix="1" applyNumberFormat="1" applyFont="1" applyBorder="1" applyAlignment="1">
      <alignment horizontal="right"/>
    </xf>
    <xf numFmtId="7" fontId="1" fillId="0" borderId="1" xfId="0" applyNumberFormat="1" applyFont="1" applyBorder="1" applyAlignment="1" applyProtection="1">
      <alignment horizontal="right"/>
    </xf>
    <xf numFmtId="7" fontId="1" fillId="0" borderId="2" xfId="0" applyNumberFormat="1" applyFont="1" applyBorder="1" applyAlignment="1" applyProtection="1">
      <alignment horizontal="right"/>
    </xf>
    <xf numFmtId="0" fontId="0" fillId="0" borderId="0" xfId="0" applyBorder="1" applyAlignment="1">
      <alignment horizontal="centerContinuous"/>
    </xf>
    <xf numFmtId="5" fontId="1" fillId="0" borderId="17" xfId="0" applyNumberFormat="1" applyFont="1" applyBorder="1" applyAlignment="1" applyProtection="1">
      <alignment horizontal="center"/>
    </xf>
    <xf numFmtId="7" fontId="1" fillId="0" borderId="0" xfId="1" quotePrefix="1" applyNumberFormat="1" applyFont="1" applyBorder="1" applyAlignment="1">
      <alignment horizontal="right"/>
    </xf>
    <xf numFmtId="7" fontId="1" fillId="0" borderId="18" xfId="0" applyNumberFormat="1" applyFont="1" applyBorder="1" applyAlignment="1" applyProtection="1">
      <alignment horizontal="right"/>
    </xf>
    <xf numFmtId="5" fontId="1" fillId="0" borderId="19" xfId="0" applyNumberFormat="1" applyFont="1" applyBorder="1" applyAlignment="1" applyProtection="1">
      <alignment horizontal="center"/>
    </xf>
    <xf numFmtId="10" fontId="0" fillId="0" borderId="3" xfId="0" applyNumberFormat="1" applyBorder="1" applyAlignment="1">
      <alignment horizontal="right"/>
    </xf>
    <xf numFmtId="7" fontId="1" fillId="0" borderId="3" xfId="1" quotePrefix="1" applyNumberFormat="1" applyFont="1" applyBorder="1" applyAlignment="1">
      <alignment horizontal="right"/>
    </xf>
    <xf numFmtId="7" fontId="1" fillId="0" borderId="3" xfId="0" applyNumberFormat="1" applyFont="1" applyBorder="1" applyAlignment="1" applyProtection="1">
      <alignment horizontal="right"/>
    </xf>
    <xf numFmtId="7" fontId="1" fillId="0" borderId="4" xfId="0" applyNumberFormat="1" applyFont="1" applyBorder="1" applyAlignment="1" applyProtection="1">
      <alignment horizontal="right"/>
    </xf>
    <xf numFmtId="6" fontId="0" fillId="0" borderId="0" xfId="0" applyNumberFormat="1" applyAlignment="1">
      <alignment horizontal="left"/>
    </xf>
    <xf numFmtId="0" fontId="8" fillId="0" borderId="11" xfId="0" applyFont="1" applyBorder="1" applyAlignment="1">
      <alignment horizontal="center" vertical="center"/>
    </xf>
    <xf numFmtId="0" fontId="8" fillId="0" borderId="12" xfId="0" quotePrefix="1" applyFont="1" applyBorder="1" applyAlignment="1">
      <alignment horizontal="center" wrapText="1"/>
    </xf>
    <xf numFmtId="0" fontId="8" fillId="0" borderId="0" xfId="0" applyFont="1" applyBorder="1" applyAlignment="1">
      <alignment horizontal="left"/>
    </xf>
    <xf numFmtId="0" fontId="8" fillId="0" borderId="0" xfId="0" applyFont="1"/>
    <xf numFmtId="0" fontId="8" fillId="0" borderId="0" xfId="0" applyFont="1" applyBorder="1" applyAlignment="1">
      <alignment horizontal="right" indent="1"/>
    </xf>
    <xf numFmtId="0" fontId="8" fillId="0" borderId="0" xfId="0" quotePrefix="1" applyFont="1"/>
    <xf numFmtId="0" fontId="8" fillId="0" borderId="0" xfId="0" quotePrefix="1" applyFont="1" applyBorder="1"/>
    <xf numFmtId="0" fontId="9" fillId="0" borderId="0" xfId="0" applyFont="1"/>
    <xf numFmtId="10" fontId="0" fillId="0" borderId="0" xfId="0" applyNumberFormat="1"/>
    <xf numFmtId="2" fontId="0" fillId="0" borderId="0" xfId="0" quotePrefix="1" applyNumberFormat="1"/>
    <xf numFmtId="0" fontId="1" fillId="0" borderId="0" xfId="0" applyFont="1" applyBorder="1" applyAlignment="1"/>
    <xf numFmtId="0" fontId="1" fillId="0" borderId="21" xfId="0" applyFont="1" applyBorder="1" applyAlignment="1">
      <alignment horizontal="left" indent="1"/>
    </xf>
    <xf numFmtId="0" fontId="3" fillId="0" borderId="0" xfId="0" applyFont="1" applyAlignment="1" applyProtection="1">
      <alignment horizontal="center"/>
    </xf>
    <xf numFmtId="0" fontId="0" fillId="0" borderId="20" xfId="0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0" quotePrefix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WWW,Web/DS-433/teaser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booking 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showGridLines="0" tabSelected="1" workbookViewId="0">
      <selection activeCell="B1" sqref="B1:F1"/>
    </sheetView>
  </sheetViews>
  <sheetFormatPr defaultRowHeight="12.75" x14ac:dyDescent="0.2"/>
  <cols>
    <col min="1" max="1" width="1.7109375" customWidth="1"/>
    <col min="2" max="7" width="12.7109375" customWidth="1"/>
  </cols>
  <sheetData>
    <row r="1" spans="1:10" ht="15.75" x14ac:dyDescent="0.25">
      <c r="A1" s="31"/>
      <c r="B1" s="74" t="s">
        <v>0</v>
      </c>
      <c r="C1" s="74"/>
      <c r="D1" s="74"/>
      <c r="E1" s="74"/>
      <c r="F1" s="74"/>
      <c r="G1" s="32"/>
      <c r="H1" s="31"/>
      <c r="I1" s="31"/>
      <c r="J1" s="31"/>
    </row>
    <row r="2" spans="1:10" ht="13.5" thickBot="1" x14ac:dyDescent="0.25">
      <c r="B2" s="2"/>
      <c r="C2" s="2"/>
      <c r="D2" s="2"/>
      <c r="E2" s="2"/>
      <c r="F2" s="2"/>
    </row>
    <row r="3" spans="1:10" x14ac:dyDescent="0.2">
      <c r="C3" s="25">
        <v>1000</v>
      </c>
      <c r="D3" s="3" t="s">
        <v>1</v>
      </c>
      <c r="E3" s="4"/>
      <c r="F3" s="2"/>
    </row>
    <row r="4" spans="1:10" ht="13.5" thickBot="1" x14ac:dyDescent="0.25">
      <c r="C4" s="26">
        <v>6000</v>
      </c>
      <c r="D4" s="5" t="s">
        <v>2</v>
      </c>
      <c r="E4" s="6"/>
      <c r="F4" s="2"/>
    </row>
    <row r="5" spans="1:10" x14ac:dyDescent="0.2">
      <c r="C5" s="27">
        <v>0.5</v>
      </c>
      <c r="D5" s="3" t="s">
        <v>3</v>
      </c>
      <c r="E5" s="4"/>
      <c r="F5" s="2"/>
    </row>
    <row r="6" spans="1:10" ht="13.5" thickBot="1" x14ac:dyDescent="0.25">
      <c r="C6" s="28">
        <v>1500</v>
      </c>
      <c r="D6" s="7" t="s">
        <v>4</v>
      </c>
      <c r="E6" s="6"/>
      <c r="F6" s="2"/>
      <c r="G6" s="46"/>
    </row>
    <row r="7" spans="1:10" x14ac:dyDescent="0.2">
      <c r="D7" s="2"/>
      <c r="E7" s="2"/>
      <c r="F7" s="2"/>
    </row>
    <row r="8" spans="1:10" ht="13.5" thickBot="1" x14ac:dyDescent="0.25">
      <c r="B8" s="2"/>
      <c r="C8" s="2"/>
      <c r="D8" s="2"/>
      <c r="E8" s="2"/>
      <c r="F8" s="2"/>
    </row>
    <row r="9" spans="1:10" ht="26.25" thickBot="1" x14ac:dyDescent="0.25">
      <c r="B9" s="21" t="s">
        <v>5</v>
      </c>
      <c r="C9" s="22" t="s">
        <v>6</v>
      </c>
      <c r="D9" s="23" t="s">
        <v>7</v>
      </c>
      <c r="E9" s="23" t="s">
        <v>8</v>
      </c>
      <c r="F9" s="24" t="s">
        <v>9</v>
      </c>
    </row>
    <row r="10" spans="1:10" x14ac:dyDescent="0.2">
      <c r="B10" s="47">
        <f>minvalue</f>
        <v>1000</v>
      </c>
      <c r="C10" s="48">
        <f>MIN((B10-minvalue)/(maxvalue-minvalue),1)</f>
        <v>0</v>
      </c>
      <c r="D10" s="49">
        <f t="shared" ref="D10:D20" si="0">(B10+minvalue)/2</f>
        <v>1000</v>
      </c>
      <c r="E10" s="50">
        <f t="shared" ref="E10:E20" si="1">(1+increment)*D10+addition</f>
        <v>3000</v>
      </c>
      <c r="F10" s="51">
        <f t="shared" ref="F10:F20" si="2">(E10-B10)*C10</f>
        <v>0</v>
      </c>
      <c r="G10" s="52"/>
      <c r="H10" s="52"/>
    </row>
    <row r="11" spans="1:10" x14ac:dyDescent="0.2">
      <c r="B11" s="53">
        <f t="shared" ref="B11:B20" si="3">B10+(maxvalue-minvalue)/10</f>
        <v>1500</v>
      </c>
      <c r="C11" s="8">
        <f t="shared" ref="C11:C20" si="4">MIN((B11-minvalue)/(maxvalue-minvalue),1)</f>
        <v>0.1</v>
      </c>
      <c r="D11" s="54">
        <f t="shared" si="0"/>
        <v>1250</v>
      </c>
      <c r="E11" s="9">
        <f t="shared" si="1"/>
        <v>3375</v>
      </c>
      <c r="F11" s="55">
        <f t="shared" si="2"/>
        <v>187.5</v>
      </c>
    </row>
    <row r="12" spans="1:10" x14ac:dyDescent="0.2">
      <c r="B12" s="53">
        <f t="shared" si="3"/>
        <v>2000</v>
      </c>
      <c r="C12" s="8">
        <f t="shared" si="4"/>
        <v>0.2</v>
      </c>
      <c r="D12" s="54">
        <f t="shared" si="0"/>
        <v>1500</v>
      </c>
      <c r="E12" s="9">
        <f t="shared" si="1"/>
        <v>3750</v>
      </c>
      <c r="F12" s="55">
        <f t="shared" si="2"/>
        <v>350</v>
      </c>
    </row>
    <row r="13" spans="1:10" x14ac:dyDescent="0.2">
      <c r="B13" s="53">
        <f t="shared" si="3"/>
        <v>2500</v>
      </c>
      <c r="C13" s="8">
        <f t="shared" si="4"/>
        <v>0.3</v>
      </c>
      <c r="D13" s="54">
        <f t="shared" si="0"/>
        <v>1750</v>
      </c>
      <c r="E13" s="9">
        <f t="shared" si="1"/>
        <v>4125</v>
      </c>
      <c r="F13" s="55">
        <f t="shared" si="2"/>
        <v>487.5</v>
      </c>
    </row>
    <row r="14" spans="1:10" x14ac:dyDescent="0.2">
      <c r="B14" s="53">
        <f t="shared" si="3"/>
        <v>3000</v>
      </c>
      <c r="C14" s="8">
        <f t="shared" si="4"/>
        <v>0.4</v>
      </c>
      <c r="D14" s="54">
        <f t="shared" si="0"/>
        <v>2000</v>
      </c>
      <c r="E14" s="9">
        <f t="shared" si="1"/>
        <v>4500</v>
      </c>
      <c r="F14" s="55">
        <f t="shared" si="2"/>
        <v>600</v>
      </c>
    </row>
    <row r="15" spans="1:10" x14ac:dyDescent="0.2">
      <c r="B15" s="53">
        <f t="shared" si="3"/>
        <v>3500</v>
      </c>
      <c r="C15" s="8">
        <f t="shared" si="4"/>
        <v>0.5</v>
      </c>
      <c r="D15" s="54">
        <f t="shared" si="0"/>
        <v>2250</v>
      </c>
      <c r="E15" s="9">
        <f t="shared" si="1"/>
        <v>4875</v>
      </c>
      <c r="F15" s="55">
        <f t="shared" si="2"/>
        <v>687.5</v>
      </c>
    </row>
    <row r="16" spans="1:10" x14ac:dyDescent="0.2">
      <c r="B16" s="53">
        <f t="shared" si="3"/>
        <v>4000</v>
      </c>
      <c r="C16" s="8">
        <f t="shared" si="4"/>
        <v>0.6</v>
      </c>
      <c r="D16" s="54">
        <f t="shared" si="0"/>
        <v>2500</v>
      </c>
      <c r="E16" s="9">
        <f t="shared" si="1"/>
        <v>5250</v>
      </c>
      <c r="F16" s="55">
        <f t="shared" si="2"/>
        <v>750</v>
      </c>
    </row>
    <row r="17" spans="2:6" x14ac:dyDescent="0.2">
      <c r="B17" s="53">
        <f t="shared" si="3"/>
        <v>4500</v>
      </c>
      <c r="C17" s="8">
        <f t="shared" si="4"/>
        <v>0.7</v>
      </c>
      <c r="D17" s="54">
        <f t="shared" si="0"/>
        <v>2750</v>
      </c>
      <c r="E17" s="9">
        <f t="shared" si="1"/>
        <v>5625</v>
      </c>
      <c r="F17" s="55">
        <f t="shared" si="2"/>
        <v>787.5</v>
      </c>
    </row>
    <row r="18" spans="2:6" x14ac:dyDescent="0.2">
      <c r="B18" s="53">
        <f t="shared" si="3"/>
        <v>5000</v>
      </c>
      <c r="C18" s="8">
        <f t="shared" si="4"/>
        <v>0.8</v>
      </c>
      <c r="D18" s="54">
        <f t="shared" si="0"/>
        <v>3000</v>
      </c>
      <c r="E18" s="9">
        <f t="shared" si="1"/>
        <v>6000</v>
      </c>
      <c r="F18" s="55">
        <f t="shared" si="2"/>
        <v>800</v>
      </c>
    </row>
    <row r="19" spans="2:6" x14ac:dyDescent="0.2">
      <c r="B19" s="53">
        <f t="shared" si="3"/>
        <v>5500</v>
      </c>
      <c r="C19" s="8">
        <f t="shared" si="4"/>
        <v>0.9</v>
      </c>
      <c r="D19" s="54">
        <f t="shared" si="0"/>
        <v>3250</v>
      </c>
      <c r="E19" s="9">
        <f t="shared" si="1"/>
        <v>6375</v>
      </c>
      <c r="F19" s="55">
        <f t="shared" si="2"/>
        <v>787.5</v>
      </c>
    </row>
    <row r="20" spans="2:6" ht="13.9" customHeight="1" thickBot="1" x14ac:dyDescent="0.25">
      <c r="B20" s="56">
        <f t="shared" si="3"/>
        <v>6000</v>
      </c>
      <c r="C20" s="57">
        <f t="shared" si="4"/>
        <v>1</v>
      </c>
      <c r="D20" s="58">
        <f t="shared" si="0"/>
        <v>3500</v>
      </c>
      <c r="E20" s="59">
        <f t="shared" si="1"/>
        <v>6750</v>
      </c>
      <c r="F20" s="60">
        <f t="shared" si="2"/>
        <v>750</v>
      </c>
    </row>
    <row r="21" spans="2:6" ht="13.5" thickBot="1" x14ac:dyDescent="0.25">
      <c r="B21" s="2"/>
      <c r="C21" s="2"/>
      <c r="D21" s="2"/>
      <c r="E21" s="2"/>
      <c r="F21" s="2"/>
    </row>
    <row r="22" spans="2:6" ht="13.5" thickBot="1" x14ac:dyDescent="0.25">
      <c r="B22" s="29">
        <v>4999.9999880750784</v>
      </c>
      <c r="C22" s="8">
        <f>MIN((B22-minvalue)/(maxvalue-minvalue),1)</f>
        <v>0.79999999761501572</v>
      </c>
      <c r="D22" s="54">
        <f>(B22+minvalue)/2</f>
        <v>2999.9999940375392</v>
      </c>
      <c r="E22" s="9">
        <f>(1+increment)*D22+addition</f>
        <v>5999.9999910563092</v>
      </c>
      <c r="F22" s="30">
        <f>(E22-B22)*C22</f>
        <v>800.00000000000045</v>
      </c>
    </row>
    <row r="24" spans="2:6" x14ac:dyDescent="0.2">
      <c r="B24" s="1" t="s">
        <v>10</v>
      </c>
    </row>
    <row r="25" spans="2:6" x14ac:dyDescent="0.2">
      <c r="B25" s="1" t="s">
        <v>11</v>
      </c>
    </row>
    <row r="26" spans="2:6" x14ac:dyDescent="0.2">
      <c r="B26" s="1" t="s">
        <v>12</v>
      </c>
    </row>
    <row r="27" spans="2:6" x14ac:dyDescent="0.2">
      <c r="B27" t="s">
        <v>13</v>
      </c>
    </row>
    <row r="28" spans="2:6" x14ac:dyDescent="0.2">
      <c r="B28" t="s">
        <v>14</v>
      </c>
    </row>
    <row r="30" spans="2:6" x14ac:dyDescent="0.2">
      <c r="B30" t="s">
        <v>15</v>
      </c>
    </row>
    <row r="31" spans="2:6" x14ac:dyDescent="0.2">
      <c r="B31" s="1" t="s">
        <v>16</v>
      </c>
    </row>
    <row r="32" spans="2:6" x14ac:dyDescent="0.2">
      <c r="B32" t="s">
        <v>17</v>
      </c>
    </row>
    <row r="34" spans="2:2" x14ac:dyDescent="0.2">
      <c r="B34" t="s">
        <v>18</v>
      </c>
    </row>
    <row r="35" spans="2:2" x14ac:dyDescent="0.2">
      <c r="B35" s="1" t="s">
        <v>19</v>
      </c>
    </row>
    <row r="36" spans="2:2" x14ac:dyDescent="0.2">
      <c r="B36" t="s">
        <v>20</v>
      </c>
    </row>
    <row r="37" spans="2:2" x14ac:dyDescent="0.2">
      <c r="B37" t="s">
        <v>21</v>
      </c>
    </row>
    <row r="38" spans="2:2" x14ac:dyDescent="0.2">
      <c r="B38" s="61">
        <v>500</v>
      </c>
    </row>
    <row r="40" spans="2:2" x14ac:dyDescent="0.2">
      <c r="B40" s="1" t="s">
        <v>22</v>
      </c>
    </row>
    <row r="41" spans="2:2" x14ac:dyDescent="0.2">
      <c r="B41" t="s">
        <v>23</v>
      </c>
    </row>
    <row r="43" spans="2:2" x14ac:dyDescent="0.2">
      <c r="B43" t="s">
        <v>24</v>
      </c>
    </row>
    <row r="44" spans="2:2" x14ac:dyDescent="0.2">
      <c r="B44" t="s">
        <v>25</v>
      </c>
    </row>
  </sheetData>
  <mergeCells count="1">
    <mergeCell ref="B1:F1"/>
  </mergeCells>
  <phoneticPr fontId="0" type="noConversion"/>
  <pageMargins left="0.75" right="0.75" top="1" bottom="1" header="0.5" footer="0.5"/>
  <pageSetup orientation="portrait" horizontalDpi="300" verticalDpi="300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2"/>
  <sheetViews>
    <sheetView showGridLines="0" workbookViewId="0">
      <selection activeCell="B1" sqref="B1:G1"/>
    </sheetView>
  </sheetViews>
  <sheetFormatPr defaultRowHeight="12.75" x14ac:dyDescent="0.2"/>
  <cols>
    <col min="1" max="1" width="1.7109375" customWidth="1"/>
  </cols>
  <sheetData>
    <row r="1" spans="2:8" ht="15.75" x14ac:dyDescent="0.25">
      <c r="B1" s="77" t="s">
        <v>26</v>
      </c>
      <c r="C1" s="77"/>
      <c r="D1" s="77"/>
      <c r="E1" s="77"/>
      <c r="F1" s="77"/>
      <c r="G1" s="77"/>
    </row>
    <row r="2" spans="2:8" ht="13.5" thickBot="1" x14ac:dyDescent="0.25"/>
    <row r="3" spans="2:8" ht="64.5" thickBot="1" x14ac:dyDescent="0.25">
      <c r="B3" s="62" t="s">
        <v>27</v>
      </c>
      <c r="C3" s="63" t="s">
        <v>50</v>
      </c>
      <c r="D3" s="63" t="s">
        <v>51</v>
      </c>
    </row>
    <row r="4" spans="2:8" x14ac:dyDescent="0.2">
      <c r="B4" s="38">
        <f>mu-5*sigma</f>
        <v>-5</v>
      </c>
      <c r="C4" s="39">
        <f>mu+sigma^2*NORMDIST(B4,mu,sigma,FALSE)/(1-NORMDIST(B4,mu,sigma,TRUE))</f>
        <v>1.4867199409049058E-6</v>
      </c>
      <c r="D4" s="40">
        <f>mu-sigma^2*NORMDIST(B4,mu,sigma,FALSE)/NORMDIST(B4,mu,sigma,TRUE)</f>
        <v>-5.1865039671258524</v>
      </c>
      <c r="E4" s="73" t="s">
        <v>52</v>
      </c>
      <c r="F4" s="72"/>
      <c r="G4" s="72"/>
    </row>
    <row r="5" spans="2:8" x14ac:dyDescent="0.2">
      <c r="B5" s="38">
        <f>mu-4*sigma</f>
        <v>-4</v>
      </c>
      <c r="C5" s="39">
        <v>1.3383446446857517E-4</v>
      </c>
      <c r="D5" s="39">
        <v>-4.22560714448948</v>
      </c>
    </row>
    <row r="6" spans="2:8" x14ac:dyDescent="0.2">
      <c r="B6" s="38">
        <f t="shared" ref="B6:B14" si="0">B5+sigma</f>
        <v>-3</v>
      </c>
      <c r="C6" s="39">
        <v>4.4378390421256639E-3</v>
      </c>
      <c r="D6" s="39">
        <v>-3.28309865493044</v>
      </c>
      <c r="E6" s="75" t="s">
        <v>53</v>
      </c>
      <c r="F6" s="76"/>
      <c r="H6" s="36"/>
    </row>
    <row r="7" spans="2:8" x14ac:dyDescent="0.2">
      <c r="B7" s="38">
        <f t="shared" si="0"/>
        <v>-2</v>
      </c>
      <c r="C7" s="39">
        <v>5.524786267898997E-2</v>
      </c>
      <c r="D7" s="39">
        <v>-2.3732155328228428</v>
      </c>
      <c r="E7" s="45" t="s">
        <v>29</v>
      </c>
      <c r="F7" s="64">
        <v>0</v>
      </c>
      <c r="H7" s="36"/>
    </row>
    <row r="8" spans="2:8" x14ac:dyDescent="0.2">
      <c r="B8" s="38">
        <f t="shared" si="0"/>
        <v>-1</v>
      </c>
      <c r="C8" s="39">
        <v>0.28759997093917833</v>
      </c>
      <c r="D8" s="39">
        <v>-1.525135276160982</v>
      </c>
      <c r="E8" s="45" t="s">
        <v>30</v>
      </c>
      <c r="F8" s="64">
        <v>1</v>
      </c>
      <c r="G8" s="36"/>
      <c r="H8" s="36"/>
    </row>
    <row r="9" spans="2:8" x14ac:dyDescent="0.2">
      <c r="B9" s="38">
        <f t="shared" si="0"/>
        <v>0</v>
      </c>
      <c r="C9" s="39">
        <v>0.79788456080286541</v>
      </c>
      <c r="D9" s="39">
        <v>-0.79788456080286541</v>
      </c>
      <c r="E9" s="36"/>
      <c r="F9" s="37"/>
      <c r="G9" s="36"/>
      <c r="H9" s="36"/>
    </row>
    <row r="10" spans="2:8" x14ac:dyDescent="0.2">
      <c r="B10" s="38">
        <f t="shared" si="0"/>
        <v>1</v>
      </c>
      <c r="C10" s="39">
        <v>1.5251352761609822</v>
      </c>
      <c r="D10" s="39">
        <v>-0.28759997093917833</v>
      </c>
      <c r="E10" s="65"/>
      <c r="F10" s="66" t="s">
        <v>54</v>
      </c>
      <c r="G10" s="67" t="s">
        <v>55</v>
      </c>
      <c r="H10" s="36"/>
    </row>
    <row r="11" spans="2:8" x14ac:dyDescent="0.2">
      <c r="B11" s="38">
        <f t="shared" si="0"/>
        <v>2</v>
      </c>
      <c r="C11" s="39">
        <v>2.373215532822841</v>
      </c>
      <c r="D11" s="39">
        <v>-5.524786267898997E-2</v>
      </c>
      <c r="E11" s="65"/>
      <c r="F11" s="66" t="s">
        <v>56</v>
      </c>
      <c r="G11" s="68" t="s">
        <v>57</v>
      </c>
    </row>
    <row r="12" spans="2:8" x14ac:dyDescent="0.2">
      <c r="B12" s="38">
        <f t="shared" si="0"/>
        <v>3</v>
      </c>
      <c r="C12" s="39">
        <v>3.2830986549304151</v>
      </c>
      <c r="D12" s="39">
        <v>-4.4378390421256639E-3</v>
      </c>
    </row>
    <row r="13" spans="2:8" x14ac:dyDescent="0.2">
      <c r="B13" s="38">
        <f t="shared" si="0"/>
        <v>4</v>
      </c>
      <c r="C13" s="39">
        <v>4.2256071444894641</v>
      </c>
      <c r="D13" s="39">
        <v>-1.3383446446857517E-4</v>
      </c>
    </row>
    <row r="14" spans="2:8" ht="13.5" thickBot="1" x14ac:dyDescent="0.25">
      <c r="B14" s="41">
        <f t="shared" si="0"/>
        <v>5</v>
      </c>
      <c r="C14" s="42">
        <v>5.1865039663235573</v>
      </c>
      <c r="D14" s="42">
        <v>-1.4867199409049058E-6</v>
      </c>
      <c r="G14" s="69"/>
    </row>
    <row r="16" spans="2:8" x14ac:dyDescent="0.2">
      <c r="B16" t="s">
        <v>31</v>
      </c>
    </row>
    <row r="17" spans="2:7" x14ac:dyDescent="0.2">
      <c r="B17" s="1" t="s">
        <v>32</v>
      </c>
    </row>
    <row r="18" spans="2:7" x14ac:dyDescent="0.2">
      <c r="B18" s="1" t="s">
        <v>33</v>
      </c>
    </row>
    <row r="19" spans="2:7" x14ac:dyDescent="0.2">
      <c r="B19" t="s">
        <v>34</v>
      </c>
    </row>
    <row r="20" spans="2:7" x14ac:dyDescent="0.2">
      <c r="B20" t="s">
        <v>35</v>
      </c>
    </row>
    <row r="22" spans="2:7" x14ac:dyDescent="0.2">
      <c r="B22" t="s">
        <v>36</v>
      </c>
      <c r="G22" s="70"/>
    </row>
    <row r="23" spans="2:7" x14ac:dyDescent="0.2">
      <c r="B23" t="s">
        <v>37</v>
      </c>
      <c r="G23" s="71"/>
    </row>
    <row r="24" spans="2:7" x14ac:dyDescent="0.2">
      <c r="B24" s="1" t="s">
        <v>38</v>
      </c>
      <c r="G24" s="71"/>
    </row>
    <row r="25" spans="2:7" x14ac:dyDescent="0.2">
      <c r="B25" t="s">
        <v>39</v>
      </c>
    </row>
    <row r="26" spans="2:7" x14ac:dyDescent="0.2">
      <c r="B26" t="s">
        <v>40</v>
      </c>
    </row>
    <row r="27" spans="2:7" x14ac:dyDescent="0.2">
      <c r="B27" t="s">
        <v>41</v>
      </c>
    </row>
    <row r="28" spans="2:7" x14ac:dyDescent="0.2">
      <c r="B28" s="1"/>
    </row>
    <row r="29" spans="2:7" x14ac:dyDescent="0.2">
      <c r="B29" s="1" t="s">
        <v>42</v>
      </c>
    </row>
    <row r="30" spans="2:7" x14ac:dyDescent="0.2">
      <c r="B30" s="1" t="s">
        <v>43</v>
      </c>
      <c r="G30" s="70"/>
    </row>
    <row r="31" spans="2:7" x14ac:dyDescent="0.2">
      <c r="B31" t="s">
        <v>44</v>
      </c>
      <c r="G31" s="71"/>
    </row>
    <row r="32" spans="2:7" x14ac:dyDescent="0.2">
      <c r="G32" s="71"/>
    </row>
  </sheetData>
  <mergeCells count="2">
    <mergeCell ref="E6:F6"/>
    <mergeCell ref="B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showGridLines="0" workbookViewId="0">
      <selection activeCell="B1" sqref="B1:F1"/>
    </sheetView>
  </sheetViews>
  <sheetFormatPr defaultRowHeight="12.75" x14ac:dyDescent="0.2"/>
  <cols>
    <col min="1" max="1" width="1.7109375" customWidth="1"/>
    <col min="2" max="7" width="12.7109375" customWidth="1"/>
  </cols>
  <sheetData>
    <row r="1" spans="1:10" ht="15.75" x14ac:dyDescent="0.25">
      <c r="A1" s="31"/>
      <c r="B1" s="74" t="s">
        <v>0</v>
      </c>
      <c r="C1" s="74"/>
      <c r="D1" s="74"/>
      <c r="E1" s="74"/>
      <c r="F1" s="74"/>
      <c r="G1" s="32"/>
      <c r="H1" s="31"/>
      <c r="I1" s="31"/>
      <c r="J1" s="31"/>
    </row>
    <row r="2" spans="1:10" ht="13.5" thickBot="1" x14ac:dyDescent="0.25">
      <c r="B2" s="2"/>
      <c r="C2" s="2"/>
      <c r="D2" s="2"/>
      <c r="E2" s="2"/>
      <c r="F2" s="2"/>
    </row>
    <row r="3" spans="1:10" x14ac:dyDescent="0.2">
      <c r="C3" s="25">
        <v>5000</v>
      </c>
      <c r="D3" s="3" t="s">
        <v>45</v>
      </c>
      <c r="E3" s="4"/>
      <c r="F3" s="2"/>
    </row>
    <row r="4" spans="1:10" ht="13.5" thickBot="1" x14ac:dyDescent="0.25">
      <c r="C4" s="26">
        <v>1000</v>
      </c>
      <c r="D4" s="5" t="s">
        <v>46</v>
      </c>
      <c r="E4" s="6"/>
      <c r="F4" s="2"/>
    </row>
    <row r="5" spans="1:10" x14ac:dyDescent="0.2">
      <c r="C5" s="27">
        <v>0.5</v>
      </c>
      <c r="D5" s="3" t="s">
        <v>3</v>
      </c>
      <c r="E5" s="4"/>
      <c r="F5" s="2"/>
    </row>
    <row r="6" spans="1:10" ht="13.5" thickBot="1" x14ac:dyDescent="0.25">
      <c r="C6" s="28">
        <v>1500</v>
      </c>
      <c r="D6" s="7" t="s">
        <v>4</v>
      </c>
      <c r="E6" s="6"/>
      <c r="F6" s="2"/>
      <c r="G6" s="34"/>
    </row>
    <row r="7" spans="1:10" x14ac:dyDescent="0.2">
      <c r="D7" s="2"/>
      <c r="E7" s="2"/>
      <c r="F7" s="2"/>
    </row>
    <row r="8" spans="1:10" ht="13.5" thickBot="1" x14ac:dyDescent="0.25">
      <c r="B8" s="2"/>
      <c r="C8" s="2"/>
      <c r="D8" s="2"/>
      <c r="E8" s="2"/>
      <c r="F8" s="2"/>
    </row>
    <row r="9" spans="1:10" ht="26.25" thickBot="1" x14ac:dyDescent="0.25">
      <c r="B9" s="21" t="s">
        <v>5</v>
      </c>
      <c r="C9" s="22" t="s">
        <v>6</v>
      </c>
      <c r="D9" s="23" t="s">
        <v>7</v>
      </c>
      <c r="E9" s="23" t="s">
        <v>8</v>
      </c>
      <c r="F9" s="24" t="s">
        <v>9</v>
      </c>
    </row>
    <row r="10" spans="1:10" ht="13.5" thickBot="1" x14ac:dyDescent="0.25">
      <c r="B10" s="10">
        <f>mean-2.5*stddev</f>
        <v>2500</v>
      </c>
      <c r="C10" s="11">
        <f>NORMDIST(B10,mean,stddev,TRUE)</f>
        <v>6.2096653257761331E-3</v>
      </c>
      <c r="D10" s="33">
        <f>mean-stddev^2*NORMDIST(B10,mean,stddev,FALSE)/NORMDIST(B10,mean,stddev,TRUE)</f>
        <v>2177.2552023360913</v>
      </c>
      <c r="E10" s="12">
        <f>(1+increment)*D10+addition</f>
        <v>4765.882803504137</v>
      </c>
      <c r="F10" s="12">
        <f>(E10-B10)*C10</f>
        <v>14.070373877192054</v>
      </c>
      <c r="G10" s="43" t="s">
        <v>28</v>
      </c>
      <c r="H10" s="44"/>
    </row>
    <row r="11" spans="1:10" x14ac:dyDescent="0.2">
      <c r="B11" s="13">
        <f>mean-2*stddev</f>
        <v>3000</v>
      </c>
      <c r="C11" s="14">
        <f t="dataTable" ref="C11:F20" dt2D="0" dtr="0" r1="B10"/>
        <v>2.2750131948179191E-2</v>
      </c>
      <c r="D11" s="15">
        <v>2626.7844671771568</v>
      </c>
      <c r="E11" s="16">
        <v>5440.1767007657354</v>
      </c>
      <c r="F11" s="16">
        <v>55.514341919293052</v>
      </c>
    </row>
    <row r="12" spans="1:10" x14ac:dyDescent="0.2">
      <c r="B12" s="13">
        <f>B11+stddev/2</f>
        <v>3500</v>
      </c>
      <c r="C12" s="14">
        <v>6.6807201268858057E-2</v>
      </c>
      <c r="D12" s="15">
        <v>3061.3228333774559</v>
      </c>
      <c r="E12" s="16">
        <v>6091.9842500661834</v>
      </c>
      <c r="F12" s="16">
        <v>173.16321347988162</v>
      </c>
    </row>
    <row r="13" spans="1:10" x14ac:dyDescent="0.2">
      <c r="B13" s="13">
        <f t="shared" ref="B13:B20" si="0">B12+stddev/2</f>
        <v>4000</v>
      </c>
      <c r="C13" s="14">
        <v>0.15865525393145699</v>
      </c>
      <c r="D13" s="15">
        <v>3474.8647238390181</v>
      </c>
      <c r="E13" s="16">
        <v>6712.2970857585269</v>
      </c>
      <c r="F13" s="16">
        <v>430.32018287856988</v>
      </c>
    </row>
    <row r="14" spans="1:10" x14ac:dyDescent="0.2">
      <c r="B14" s="13">
        <f t="shared" si="0"/>
        <v>4500</v>
      </c>
      <c r="C14" s="14">
        <v>0.30853753872598688</v>
      </c>
      <c r="D14" s="15">
        <v>3858.9222296319354</v>
      </c>
      <c r="E14" s="16">
        <v>7288.3833444479033</v>
      </c>
      <c r="F14" s="16">
        <v>860.32093412049176</v>
      </c>
    </row>
    <row r="15" spans="1:10" x14ac:dyDescent="0.2">
      <c r="B15" s="13">
        <f t="shared" si="0"/>
        <v>5000</v>
      </c>
      <c r="C15" s="14">
        <v>0.5</v>
      </c>
      <c r="D15" s="15">
        <v>4202.1154391971349</v>
      </c>
      <c r="E15" s="16">
        <v>7803.173158795702</v>
      </c>
      <c r="F15" s="16">
        <v>1401.586579397851</v>
      </c>
    </row>
    <row r="16" spans="1:10" x14ac:dyDescent="0.2">
      <c r="B16" s="13">
        <f t="shared" si="0"/>
        <v>5500</v>
      </c>
      <c r="C16" s="14">
        <v>0.69146246127401312</v>
      </c>
      <c r="D16" s="15">
        <v>4490.8395661629665</v>
      </c>
      <c r="E16" s="16">
        <v>8236.2593492444503</v>
      </c>
      <c r="F16" s="16">
        <v>1892.020624312597</v>
      </c>
    </row>
    <row r="17" spans="2:6" x14ac:dyDescent="0.2">
      <c r="B17" s="13">
        <f t="shared" si="0"/>
        <v>6000</v>
      </c>
      <c r="C17" s="14">
        <v>0.84134474606854304</v>
      </c>
      <c r="D17" s="15">
        <v>4712.4000290608219</v>
      </c>
      <c r="E17" s="16">
        <v>8568.600043591232</v>
      </c>
      <c r="F17" s="16">
        <v>2161.0781514269138</v>
      </c>
    </row>
    <row r="18" spans="2:6" x14ac:dyDescent="0.2">
      <c r="B18" s="13">
        <f t="shared" si="0"/>
        <v>6500</v>
      </c>
      <c r="C18" s="14">
        <v>0.93319279873114191</v>
      </c>
      <c r="D18" s="15">
        <v>4861.2102495411491</v>
      </c>
      <c r="E18" s="16">
        <v>8791.8153743117236</v>
      </c>
      <c r="F18" s="16">
        <v>2138.7056033290169</v>
      </c>
    </row>
    <row r="19" spans="2:6" x14ac:dyDescent="0.2">
      <c r="B19" s="13">
        <f t="shared" si="0"/>
        <v>7000</v>
      </c>
      <c r="C19" s="14">
        <v>0.97724986805182079</v>
      </c>
      <c r="D19" s="15">
        <v>4944.7521373210102</v>
      </c>
      <c r="E19" s="16">
        <v>8917.1282059815148</v>
      </c>
      <c r="F19" s="16">
        <v>1873.5132863338592</v>
      </c>
    </row>
    <row r="20" spans="2:6" ht="13.9" customHeight="1" thickBot="1" x14ac:dyDescent="0.25">
      <c r="B20" s="17">
        <f t="shared" si="0"/>
        <v>7500</v>
      </c>
      <c r="C20" s="18">
        <v>0.99379033467422384</v>
      </c>
      <c r="D20" s="19">
        <v>4982.3621745130831</v>
      </c>
      <c r="E20" s="20">
        <v>8973.5432617696242</v>
      </c>
      <c r="F20" s="20">
        <v>1464.3930512709824</v>
      </c>
    </row>
    <row r="21" spans="2:6" ht="13.5" thickBot="1" x14ac:dyDescent="0.25">
      <c r="B21" s="2"/>
      <c r="C21" s="2"/>
      <c r="D21" s="2"/>
      <c r="E21" s="2"/>
      <c r="F21" s="2"/>
    </row>
    <row r="22" spans="2:6" ht="13.5" thickBot="1" x14ac:dyDescent="0.25">
      <c r="B22" s="29">
        <v>6207.1305205641811</v>
      </c>
      <c r="C22" s="8">
        <f>NORMDIST(B22,mean,stddev,TRUE)</f>
        <v>0.8863090586832898</v>
      </c>
      <c r="D22" s="35">
        <f>mean-stddev^2*NORMDIST(B22,mean,stddev,FALSE)/NORMDIST(B22,mean,stddev,TRUE)</f>
        <v>4782.7770460941802</v>
      </c>
      <c r="E22" s="9">
        <f>(1+increment)*D22+addition</f>
        <v>8674.1655691412707</v>
      </c>
      <c r="F22" s="30">
        <f>(E22-B22)*C22</f>
        <v>2186.5555116430446</v>
      </c>
    </row>
    <row r="24" spans="2:6" x14ac:dyDescent="0.2">
      <c r="B24" s="1" t="s">
        <v>10</v>
      </c>
    </row>
    <row r="25" spans="2:6" x14ac:dyDescent="0.2">
      <c r="B25" s="1" t="s">
        <v>47</v>
      </c>
    </row>
    <row r="26" spans="2:6" x14ac:dyDescent="0.2">
      <c r="B26" t="s">
        <v>48</v>
      </c>
    </row>
    <row r="27" spans="2:6" x14ac:dyDescent="0.2">
      <c r="B27" t="s">
        <v>13</v>
      </c>
    </row>
    <row r="28" spans="2:6" x14ac:dyDescent="0.2">
      <c r="B28" t="s">
        <v>14</v>
      </c>
    </row>
    <row r="30" spans="2:6" x14ac:dyDescent="0.2">
      <c r="B30" t="s">
        <v>15</v>
      </c>
    </row>
    <row r="31" spans="2:6" x14ac:dyDescent="0.2">
      <c r="B31" s="1" t="s">
        <v>16</v>
      </c>
    </row>
    <row r="32" spans="2:6" x14ac:dyDescent="0.2">
      <c r="B32" t="s">
        <v>17</v>
      </c>
    </row>
    <row r="34" spans="2:2" x14ac:dyDescent="0.2">
      <c r="B34" t="s">
        <v>18</v>
      </c>
    </row>
    <row r="35" spans="2:2" x14ac:dyDescent="0.2">
      <c r="B35" s="1" t="s">
        <v>19</v>
      </c>
    </row>
    <row r="36" spans="2:2" x14ac:dyDescent="0.2">
      <c r="B36" t="s">
        <v>20</v>
      </c>
    </row>
    <row r="37" spans="2:2" x14ac:dyDescent="0.2">
      <c r="B37" t="s">
        <v>21</v>
      </c>
    </row>
    <row r="38" spans="2:2" x14ac:dyDescent="0.2">
      <c r="B38" t="s">
        <v>49</v>
      </c>
    </row>
    <row r="40" spans="2:2" x14ac:dyDescent="0.2">
      <c r="B40" s="1" t="s">
        <v>22</v>
      </c>
    </row>
    <row r="41" spans="2:2" x14ac:dyDescent="0.2">
      <c r="B41" t="s">
        <v>23</v>
      </c>
    </row>
    <row r="43" spans="2:2" x14ac:dyDescent="0.2">
      <c r="B43" t="s">
        <v>24</v>
      </c>
    </row>
    <row r="44" spans="2:2" x14ac:dyDescent="0.2">
      <c r="B44" t="s">
        <v>25</v>
      </c>
    </row>
  </sheetData>
  <mergeCells count="1">
    <mergeCell ref="B1:F1"/>
  </mergeCells>
  <phoneticPr fontId="0" type="noConversion"/>
  <pageMargins left="0.75" right="0.75" top="1" bottom="1" header="0.5" footer="0.5"/>
  <pageSetup orientation="portrait" horizontalDpi="300" verticalDpi="300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10</vt:i4>
      </vt:variant>
    </vt:vector>
  </HeadingPairs>
  <TitlesOfParts>
    <vt:vector size="13" baseType="lpstr">
      <vt:lpstr>Adverse selection (1)</vt:lpstr>
      <vt:lpstr>Conditional normals</vt:lpstr>
      <vt:lpstr>Adverse selection (2)</vt:lpstr>
      <vt:lpstr>'Adverse selection (1)'!addition</vt:lpstr>
      <vt:lpstr>addition</vt:lpstr>
      <vt:lpstr>'Adverse selection (1)'!increment</vt:lpstr>
      <vt:lpstr>increment</vt:lpstr>
      <vt:lpstr>maxvalue</vt:lpstr>
      <vt:lpstr>mean</vt:lpstr>
      <vt:lpstr>minvalue</vt:lpstr>
      <vt:lpstr>mu</vt:lpstr>
      <vt:lpstr>sigma</vt:lpstr>
      <vt:lpstr>stddev</vt:lpstr>
    </vt:vector>
  </TitlesOfParts>
  <Company>Northwestern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Weber</dc:creator>
  <cp:lastModifiedBy>Bob</cp:lastModifiedBy>
  <dcterms:created xsi:type="dcterms:W3CDTF">1997-04-19T03:11:12Z</dcterms:created>
  <dcterms:modified xsi:type="dcterms:W3CDTF">2014-08-18T02:37:24Z</dcterms:modified>
</cp:coreProperties>
</file>