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45" windowWidth="19260" windowHeight="10665" activeTab="0"/>
  </bookViews>
  <sheets>
    <sheet name="Data" sheetId="1" r:id="rId1"/>
    <sheet name="Exercises" sheetId="2" r:id="rId2"/>
    <sheet name="Answers" sheetId="3" r:id="rId3"/>
    <sheet name="Details" sheetId="4" r:id="rId4"/>
    <sheet name="Discussion" sheetId="5" r:id="rId5"/>
  </sheets>
  <definedNames/>
  <calcPr fullCalcOnLoad="1"/>
</workbook>
</file>

<file path=xl/sharedStrings.xml><?xml version="1.0" encoding="utf-8"?>
<sst xmlns="http://schemas.openxmlformats.org/spreadsheetml/2006/main" count="183" uniqueCount="119">
  <si>
    <t>Salary</t>
  </si>
  <si>
    <t>Work Exp</t>
  </si>
  <si>
    <t>Sex</t>
  </si>
  <si>
    <t>Acad Perf</t>
  </si>
  <si>
    <t>Starting salary: years of</t>
  </si>
  <si>
    <t>work experience prior to matriculation,</t>
  </si>
  <si>
    <t>sex (M/F = 0/1), and academic</t>
  </si>
  <si>
    <t>performance rating (1-7 scale).</t>
  </si>
  <si>
    <t>Starting Salaries</t>
  </si>
  <si>
    <t xml:space="preserve">The following questions concern a study conducted by the placement office of a business school, </t>
  </si>
  <si>
    <t xml:space="preserve">concerning the relationships between starting (post-graduate) salary, years of work experience prior to </t>
  </si>
  <si>
    <t xml:space="preserve"> </t>
  </si>
  <si>
    <t>The analysis involved data from a randomly-selected sample of 25 new graduates. (The data comes from</t>
  </si>
  <si>
    <t>a few years ago. Don't panic! Starting salaries are higher today.)</t>
  </si>
  <si>
    <t>Give a 95% confidence interval for the mean starting salary of new graduates.</t>
  </si>
  <si>
    <t xml:space="preserve">Estimate the fraction of the graduating class which was female.  Give a 95%-confidence interval for </t>
  </si>
  <si>
    <t>your answer.</t>
  </si>
  <si>
    <t xml:space="preserve">  </t>
  </si>
  <si>
    <t>What fraction of the variance in starting salary is explained by the three variables together?</t>
  </si>
  <si>
    <t>What fraction of the variance in starting salary is explained by sex alone?</t>
  </si>
  <si>
    <t>How much is a year of prior experience worth on the market?</t>
  </si>
  <si>
    <t>Give a 95% confidence interval for your answer to the previous question.</t>
  </si>
  <si>
    <t xml:space="preserve">If you were asked, "Why do some students receive higher starting salaries than others?", what </t>
  </si>
  <si>
    <t>would you first answer?</t>
  </si>
  <si>
    <t>The Admissions Department, in order to encourage otherwise-qualified but under-experienced</t>
  </si>
  <si>
    <t>applicants to defer matriculation for a year or two, wishes to claim that each additional year of</t>
  </si>
  <si>
    <t>the data justify this claim?</t>
  </si>
  <si>
    <t>Give a 95%-confidence interval for the average starting salary of students who entered the program</t>
  </si>
  <si>
    <t>36% ± 2.064 · 10%</t>
  </si>
  <si>
    <t xml:space="preserve">-1.86%, which we interpret as 0%      </t>
  </si>
  <si>
    <t>because of their work experience</t>
  </si>
  <si>
    <t>work experience.</t>
  </si>
  <si>
    <t>Give a 95% confidence interval for the predicted starting salary of a new graduate with 7 years of prior</t>
  </si>
  <si>
    <t>Give a 95% confidence interval for the predicted starting salary of a new male graduate with 7 years</t>
  </si>
  <si>
    <t>of experience.</t>
  </si>
  <si>
    <t>·</t>
  </si>
  <si>
    <t>±</t>
  </si>
  <si>
    <t>Univariate statistics</t>
  </si>
  <si>
    <t>mean</t>
  </si>
  <si>
    <t>standard deviation</t>
  </si>
  <si>
    <t>standard error of the mean</t>
  </si>
  <si>
    <t>number of observations</t>
  </si>
  <si>
    <t>t-statistic for computing</t>
  </si>
  <si>
    <t>95%-confidence intervals</t>
  </si>
  <si>
    <t>Prediction, using most-recent regression</t>
  </si>
  <si>
    <t>constant</t>
  </si>
  <si>
    <t>coefficients</t>
  </si>
  <si>
    <t>values for prediction</t>
  </si>
  <si>
    <t>predicted value of Salary</t>
  </si>
  <si>
    <t>standard error of prediction</t>
  </si>
  <si>
    <t>standard error of regression</t>
  </si>
  <si>
    <t>standard error of estimated mean</t>
  </si>
  <si>
    <t>confidence level</t>
  </si>
  <si>
    <t xml:space="preserve"> t-statistic</t>
  </si>
  <si>
    <t>Regression: Salary</t>
  </si>
  <si>
    <t>coefficient</t>
  </si>
  <si>
    <t>std error of coef</t>
  </si>
  <si>
    <t>t-ratio</t>
  </si>
  <si>
    <t>significance</t>
  </si>
  <si>
    <t>beta-weight</t>
  </si>
  <si>
    <t>coefficient of determination</t>
  </si>
  <si>
    <t>adjusted coef of determination</t>
  </si>
  <si>
    <t>residual degrees of freedom</t>
  </si>
  <si>
    <t>Regression: Acad Perf</t>
  </si>
  <si>
    <t>not at all</t>
  </si>
  <si>
    <t>Does the evidence indicate that men and women differ, on average, in their academic performance?</t>
  </si>
  <si>
    <t>The significance level of our data,</t>
  </si>
  <si>
    <t>with respect to the null hypothesis</t>
  </si>
  <si>
    <t>"Men and women, on average, have</t>
  </si>
  <si>
    <t>equal academic performance" is</t>
  </si>
  <si>
    <t>99.1999%, that is, the data provides</t>
  </si>
  <si>
    <t>no contradiction to the null hypothesis.</t>
  </si>
  <si>
    <t>142736 ± 2.064 · 5486</t>
  </si>
  <si>
    <t>101999 + 6745 · 7 ± 2.069 · 16758</t>
  </si>
  <si>
    <t>156948 + 7398 · 7  - 19748 · 0 ± 2.074 · 14054</t>
  </si>
  <si>
    <t>7925 ± 2.080 · 864.5</t>
  </si>
  <si>
    <t>the data with respect to the contrary</t>
  </si>
  <si>
    <t>estimate/prediction of unknown quantity</t>
  </si>
  <si>
    <t>sample size</t>
  </si>
  <si>
    <t>number of explanatory variables in regression, or</t>
  </si>
  <si>
    <t>0 if dealing with a population mean</t>
  </si>
  <si>
    <t>significance level of data with respect to null hypothesis</t>
  </si>
  <si>
    <t>Null hypothesis:</t>
  </si>
  <si>
    <t>≥</t>
  </si>
  <si>
    <t xml:space="preserve">true value   </t>
  </si>
  <si>
    <t>=</t>
  </si>
  <si>
    <t>≤</t>
  </si>
  <si>
    <t>standard error of the estimate/prediction (i.e., one standard-deviation's-worth of exposure to error</t>
  </si>
  <si>
    <t xml:space="preserve">                       in the making of the estimate or prediction)</t>
  </si>
  <si>
    <t>testing tool":</t>
  </si>
  <si>
    <t>To see if data supports a claim, we take the contrary as our null hypothesis. In this</t>
  </si>
  <si>
    <t>case, we hypothesize that the mean increment of a year's work experience to</t>
  </si>
  <si>
    <t>and the standard error of the coefficient is</t>
  </si>
  <si>
    <t>standard-deviation's-worth of sampling error above the truth, just</t>
  </si>
  <si>
    <t>due to bad luck in our sampling. The likelihood of being so unlucky is only</t>
  </si>
  <si>
    <t>(Note that the TDIST function in Excel requires that the first parameter be positive, and yields</t>
  </si>
  <si>
    <t>the probability in the right-hand tail of the distribution.)</t>
  </si>
  <si>
    <t>For Session 2:</t>
  </si>
  <si>
    <t>The data supports the statement very</t>
  </si>
  <si>
    <t>strongly; the significance level of the data</t>
  </si>
  <si>
    <t>with respect to the opposite statement is</t>
  </si>
  <si>
    <t>only 1.85%, indicating very strong evidence</t>
  </si>
  <si>
    <t>AGAINST the statement that the true</t>
  </si>
  <si>
    <t>coefficient of experience is below $6000,</t>
  </si>
  <si>
    <t>Directly from the "hypothesis</t>
  </si>
  <si>
    <t>very strongly: the significance level of</t>
  </si>
  <si>
    <t>is only 1.85%.</t>
  </si>
  <si>
    <t>with 7 years of experience.</t>
  </si>
  <si>
    <t>entering the M.B.A. program, sex (male = 0, female = 1), and academic performance rating (on a scale</t>
  </si>
  <si>
    <t>of 1 to 7, with 7 best).</t>
  </si>
  <si>
    <t>experience adds, on average, at least $6000 to a graduate's starting salary. How strongly does</t>
  </si>
  <si>
    <t>101999 + 6745 · 7 ± 2.069 · 3423</t>
  </si>
  <si>
    <t>If the true coefficient is 6000, then we're seeing an estimate</t>
  </si>
  <si>
    <t>The data therefore strongly contradicts the null hypothesis, and consequently we can</t>
  </si>
  <si>
    <t>conclude that it strongly supports the alternative, that the average contribution of</t>
  </si>
  <si>
    <t>an extra year's experience is more than $6000.</t>
  </si>
  <si>
    <t>1-11 are straightforward.</t>
  </si>
  <si>
    <t>the effect of a year's experience to be</t>
  </si>
  <si>
    <r>
      <t>starting salary is at most (that is, "</t>
    </r>
    <r>
      <rPr>
        <sz val="10"/>
        <rFont val="Calibri"/>
        <family val="2"/>
      </rPr>
      <t>≤</t>
    </r>
    <r>
      <rPr>
        <sz val="10"/>
        <rFont val="Arial"/>
        <family val="2"/>
      </rPr>
      <t>") $6000. From the full regression model, we estimate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</si>
</sst>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%"/>
    <numFmt numFmtId="168" formatCode="0.000"/>
    <numFmt numFmtId="169" formatCode="0.0000"/>
    <numFmt numFmtId="170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17"/>
      <name val="Arial"/>
      <family val="2"/>
    </font>
    <font>
      <sz val="10"/>
      <color indexed="54"/>
      <name val="Arial"/>
      <family val="2"/>
    </font>
    <font>
      <sz val="10"/>
      <color indexed="53"/>
      <name val="Arial"/>
      <family val="2"/>
    </font>
    <font>
      <sz val="10"/>
      <color indexed="57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/>
      <name val="Arial"/>
      <family val="2"/>
    </font>
    <font>
      <sz val="10"/>
      <color theme="9" tint="-0.24997000396251678"/>
      <name val="Arial"/>
      <family val="2"/>
    </font>
    <font>
      <sz val="10"/>
      <color theme="9" tint="-0.4999699890613556"/>
      <name val="Arial"/>
      <family val="2"/>
    </font>
    <font>
      <b/>
      <sz val="10"/>
      <color theme="9" tint="-0.4999699890613556"/>
      <name val="Arial"/>
      <family val="2"/>
    </font>
    <font>
      <sz val="10"/>
      <color rgb="FF00B050"/>
      <name val="Arial"/>
      <family val="2"/>
    </font>
    <font>
      <sz val="10"/>
      <color theme="7" tint="-0.24997000396251678"/>
      <name val="Arial"/>
      <family val="2"/>
    </font>
    <font>
      <sz val="10"/>
      <color rgb="FFC00000"/>
      <name val="Arial"/>
      <family val="2"/>
    </font>
    <font>
      <sz val="10"/>
      <color theme="5"/>
      <name val="Arial"/>
      <family val="2"/>
    </font>
    <font>
      <sz val="10"/>
      <color theme="8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 quotePrefix="1">
      <alignment horizontal="left"/>
    </xf>
    <xf numFmtId="169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 quotePrefix="1">
      <alignment horizontal="left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0" fontId="0" fillId="33" borderId="17" xfId="57" applyNumberFormat="1" applyFont="1" applyFill="1" applyBorder="1" applyAlignment="1">
      <alignment/>
    </xf>
    <xf numFmtId="0" fontId="1" fillId="0" borderId="10" xfId="0" applyFont="1" applyBorder="1" applyAlignment="1" applyProtection="1" quotePrefix="1">
      <alignment horizontal="left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/>
    </xf>
    <xf numFmtId="0" fontId="0" fillId="33" borderId="18" xfId="0" applyFont="1" applyFill="1" applyBorder="1" applyAlignment="1" applyProtection="1">
      <alignment/>
      <protection/>
    </xf>
    <xf numFmtId="0" fontId="1" fillId="0" borderId="15" xfId="0" applyFont="1" applyBorder="1" applyAlignment="1" applyProtection="1">
      <alignment horizontal="left"/>
      <protection/>
    </xf>
    <xf numFmtId="0" fontId="0" fillId="33" borderId="19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Border="1" applyAlignment="1">
      <alignment/>
    </xf>
    <xf numFmtId="169" fontId="0" fillId="0" borderId="0" xfId="0" applyNumberFormat="1" applyBorder="1" applyAlignment="1">
      <alignment/>
    </xf>
    <xf numFmtId="169" fontId="0" fillId="0" borderId="14" xfId="0" applyNumberFormat="1" applyBorder="1" applyAlignment="1">
      <alignment/>
    </xf>
    <xf numFmtId="0" fontId="1" fillId="0" borderId="13" xfId="0" applyFont="1" applyBorder="1" applyAlignment="1">
      <alignment horizontal="left"/>
    </xf>
    <xf numFmtId="167" fontId="0" fillId="0" borderId="0" xfId="0" applyNumberFormat="1" applyBorder="1" applyAlignment="1">
      <alignment/>
    </xf>
    <xf numFmtId="167" fontId="0" fillId="0" borderId="14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14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169" fontId="0" fillId="0" borderId="12" xfId="0" applyNumberFormat="1" applyBorder="1" applyAlignment="1">
      <alignment/>
    </xf>
    <xf numFmtId="169" fontId="0" fillId="0" borderId="16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10" fontId="0" fillId="0" borderId="14" xfId="0" applyNumberFormat="1" applyBorder="1" applyAlignment="1">
      <alignment/>
    </xf>
    <xf numFmtId="0" fontId="1" fillId="0" borderId="15" xfId="0" applyFont="1" applyBorder="1" applyAlignment="1" quotePrefix="1">
      <alignment horizontal="left"/>
    </xf>
    <xf numFmtId="0" fontId="1" fillId="0" borderId="15" xfId="0" applyFont="1" applyBorder="1" applyAlignment="1">
      <alignment horizontal="left"/>
    </xf>
    <xf numFmtId="167" fontId="0" fillId="0" borderId="21" xfId="0" applyNumberFormat="1" applyBorder="1" applyAlignment="1">
      <alignment/>
    </xf>
    <xf numFmtId="167" fontId="0" fillId="0" borderId="16" xfId="0" applyNumberFormat="1" applyBorder="1" applyAlignment="1">
      <alignment/>
    </xf>
    <xf numFmtId="0" fontId="1" fillId="0" borderId="22" xfId="0" applyFont="1" applyBorder="1" applyAlignment="1">
      <alignment horizontal="center"/>
    </xf>
    <xf numFmtId="167" fontId="2" fillId="34" borderId="22" xfId="0" applyNumberFormat="1" applyFont="1" applyFill="1" applyBorder="1" applyAlignment="1">
      <alignment/>
    </xf>
    <xf numFmtId="0" fontId="1" fillId="0" borderId="23" xfId="0" applyFont="1" applyBorder="1" applyAlignment="1" quotePrefix="1">
      <alignment horizontal="center"/>
    </xf>
    <xf numFmtId="167" fontId="2" fillId="34" borderId="23" xfId="0" applyNumberFormat="1" applyFont="1" applyFill="1" applyBorder="1" applyAlignment="1">
      <alignment/>
    </xf>
    <xf numFmtId="0" fontId="1" fillId="0" borderId="24" xfId="0" applyFont="1" applyBorder="1" applyAlignment="1">
      <alignment horizontal="center"/>
    </xf>
    <xf numFmtId="167" fontId="2" fillId="34" borderId="24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0" fontId="0" fillId="33" borderId="17" xfId="57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 quotePrefix="1">
      <alignment horizontal="left"/>
    </xf>
    <xf numFmtId="0" fontId="1" fillId="0" borderId="13" xfId="0" applyFont="1" applyBorder="1" applyAlignment="1" quotePrefix="1">
      <alignment horizontal="left"/>
    </xf>
    <xf numFmtId="0" fontId="1" fillId="0" borderId="15" xfId="0" applyFont="1" applyBorder="1" applyAlignment="1">
      <alignment/>
    </xf>
    <xf numFmtId="0" fontId="1" fillId="0" borderId="10" xfId="0" applyFont="1" applyBorder="1" applyAlignment="1" applyProtection="1" quotePrefix="1">
      <alignment horizontal="left"/>
      <protection/>
    </xf>
    <xf numFmtId="0" fontId="1" fillId="0" borderId="13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169" fontId="1" fillId="0" borderId="14" xfId="0" applyNumberFormat="1" applyFont="1" applyBorder="1" applyAlignment="1">
      <alignment/>
    </xf>
    <xf numFmtId="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Border="1" applyAlignment="1">
      <alignment/>
    </xf>
    <xf numFmtId="2" fontId="1" fillId="33" borderId="10" xfId="0" applyNumberFormat="1" applyFont="1" applyFill="1" applyBorder="1" applyAlignment="1">
      <alignment horizontal="right" indent="1"/>
    </xf>
    <xf numFmtId="0" fontId="1" fillId="0" borderId="11" xfId="0" applyFont="1" applyBorder="1" applyAlignment="1">
      <alignment/>
    </xf>
    <xf numFmtId="2" fontId="1" fillId="33" borderId="13" xfId="0" applyNumberFormat="1" applyFont="1" applyFill="1" applyBorder="1" applyAlignment="1">
      <alignment horizontal="right" indent="1"/>
    </xf>
    <xf numFmtId="0" fontId="1" fillId="33" borderId="13" xfId="0" applyFont="1" applyFill="1" applyBorder="1" applyAlignment="1">
      <alignment horizontal="right" indent="1"/>
    </xf>
    <xf numFmtId="0" fontId="1" fillId="0" borderId="13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169" fontId="49" fillId="0" borderId="0" xfId="0" applyNumberFormat="1" applyFont="1" applyAlignment="1">
      <alignment/>
    </xf>
    <xf numFmtId="0" fontId="49" fillId="0" borderId="0" xfId="0" applyFont="1" applyBorder="1" applyAlignment="1">
      <alignment/>
    </xf>
    <xf numFmtId="169" fontId="49" fillId="0" borderId="21" xfId="0" applyNumberFormat="1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169" fontId="51" fillId="0" borderId="0" xfId="0" applyNumberFormat="1" applyFont="1" applyAlignment="1">
      <alignment/>
    </xf>
    <xf numFmtId="0" fontId="51" fillId="0" borderId="14" xfId="0" applyFont="1" applyBorder="1" applyAlignment="1" applyProtection="1">
      <alignment/>
      <protection/>
    </xf>
    <xf numFmtId="169" fontId="51" fillId="0" borderId="21" xfId="0" applyNumberFormat="1" applyFont="1" applyBorder="1" applyAlignment="1" applyProtection="1">
      <alignment/>
      <protection/>
    </xf>
    <xf numFmtId="0" fontId="52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50" fillId="0" borderId="14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14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169" fontId="54" fillId="0" borderId="0" xfId="0" applyNumberFormat="1" applyFont="1" applyAlignment="1">
      <alignment/>
    </xf>
    <xf numFmtId="0" fontId="54" fillId="0" borderId="0" xfId="0" applyFont="1" applyBorder="1" applyAlignment="1" applyProtection="1">
      <alignment/>
      <protection/>
    </xf>
    <xf numFmtId="169" fontId="54" fillId="0" borderId="21" xfId="0" applyNumberFormat="1" applyFont="1" applyBorder="1" applyAlignment="1" applyProtection="1">
      <alignment/>
      <protection/>
    </xf>
    <xf numFmtId="0" fontId="55" fillId="0" borderId="0" xfId="0" applyFont="1" applyAlignment="1">
      <alignment/>
    </xf>
    <xf numFmtId="9" fontId="55" fillId="0" borderId="0" xfId="0" applyNumberFormat="1" applyFont="1" applyAlignment="1">
      <alignment/>
    </xf>
    <xf numFmtId="10" fontId="55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169" fontId="57" fillId="0" borderId="0" xfId="0" applyNumberFormat="1" applyFont="1" applyAlignment="1">
      <alignment/>
    </xf>
    <xf numFmtId="0" fontId="57" fillId="0" borderId="0" xfId="0" applyFont="1" applyBorder="1" applyAlignment="1">
      <alignment/>
    </xf>
    <xf numFmtId="169" fontId="57" fillId="0" borderId="21" xfId="0" applyNumberFormat="1" applyFont="1" applyBorder="1" applyAlignment="1">
      <alignment/>
    </xf>
    <xf numFmtId="169" fontId="50" fillId="0" borderId="0" xfId="0" applyNumberFormat="1" applyFont="1" applyBorder="1" applyAlignment="1">
      <alignment/>
    </xf>
    <xf numFmtId="169" fontId="50" fillId="0" borderId="14" xfId="0" applyNumberFormat="1" applyFont="1" applyBorder="1" applyAlignment="1">
      <alignment/>
    </xf>
    <xf numFmtId="10" fontId="49" fillId="0" borderId="16" xfId="0" applyNumberFormat="1" applyFont="1" applyBorder="1" applyAlignment="1">
      <alignment/>
    </xf>
    <xf numFmtId="167" fontId="56" fillId="0" borderId="14" xfId="0" applyNumberFormat="1" applyFont="1" applyBorder="1" applyAlignment="1">
      <alignment/>
    </xf>
    <xf numFmtId="0" fontId="0" fillId="35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34</xdr:row>
      <xdr:rowOff>76200</xdr:rowOff>
    </xdr:from>
    <xdr:to>
      <xdr:col>10</xdr:col>
      <xdr:colOff>523875</xdr:colOff>
      <xdr:row>34</xdr:row>
      <xdr:rowOff>95250</xdr:rowOff>
    </xdr:to>
    <xdr:sp>
      <xdr:nvSpPr>
        <xdr:cNvPr id="1" name="Straight Connector 2"/>
        <xdr:cNvSpPr>
          <a:spLocks/>
        </xdr:cNvSpPr>
      </xdr:nvSpPr>
      <xdr:spPr>
        <a:xfrm>
          <a:off x="304800" y="5619750"/>
          <a:ext cx="55054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42</xdr:row>
      <xdr:rowOff>76200</xdr:rowOff>
    </xdr:from>
    <xdr:to>
      <xdr:col>6</xdr:col>
      <xdr:colOff>161925</xdr:colOff>
      <xdr:row>42</xdr:row>
      <xdr:rowOff>76200</xdr:rowOff>
    </xdr:to>
    <xdr:sp>
      <xdr:nvSpPr>
        <xdr:cNvPr id="1" name="Line 1"/>
        <xdr:cNvSpPr>
          <a:spLocks/>
        </xdr:cNvSpPr>
      </xdr:nvSpPr>
      <xdr:spPr>
        <a:xfrm>
          <a:off x="2257425" y="69818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77</xdr:row>
      <xdr:rowOff>123825</xdr:rowOff>
    </xdr:from>
    <xdr:to>
      <xdr:col>7</xdr:col>
      <xdr:colOff>1504950</xdr:colOff>
      <xdr:row>89</xdr:row>
      <xdr:rowOff>95250</xdr:rowOff>
    </xdr:to>
    <xdr:sp>
      <xdr:nvSpPr>
        <xdr:cNvPr id="2" name="Line 2"/>
        <xdr:cNvSpPr>
          <a:spLocks/>
        </xdr:cNvSpPr>
      </xdr:nvSpPr>
      <xdr:spPr>
        <a:xfrm>
          <a:off x="1038225" y="12763500"/>
          <a:ext cx="312420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s="3" t="s">
        <v>0</v>
      </c>
      <c r="B1" s="3" t="s">
        <v>1</v>
      </c>
      <c r="C1" s="3" t="s">
        <v>2</v>
      </c>
      <c r="D1" s="3" t="s">
        <v>3</v>
      </c>
    </row>
    <row r="2" spans="1:6" ht="12.75">
      <c r="A2">
        <v>122400</v>
      </c>
      <c r="B2" s="1">
        <v>1</v>
      </c>
      <c r="C2" s="1">
        <v>0</v>
      </c>
      <c r="D2" s="1">
        <v>7</v>
      </c>
      <c r="F2" t="s">
        <v>4</v>
      </c>
    </row>
    <row r="3" spans="1:6" ht="12.75">
      <c r="A3">
        <v>144400</v>
      </c>
      <c r="B3" s="1">
        <v>6</v>
      </c>
      <c r="C3" s="1">
        <v>0</v>
      </c>
      <c r="D3" s="1">
        <v>3</v>
      </c>
      <c r="F3" t="s">
        <v>5</v>
      </c>
    </row>
    <row r="4" spans="1:6" ht="12.75">
      <c r="A4">
        <v>160000</v>
      </c>
      <c r="B4" s="1">
        <v>7</v>
      </c>
      <c r="C4" s="1">
        <v>0</v>
      </c>
      <c r="D4" s="1">
        <v>5</v>
      </c>
      <c r="F4" t="s">
        <v>6</v>
      </c>
    </row>
    <row r="5" spans="1:6" ht="12.75">
      <c r="A5">
        <v>174400</v>
      </c>
      <c r="B5" s="1">
        <v>4</v>
      </c>
      <c r="C5" s="1">
        <v>0</v>
      </c>
      <c r="D5" s="1">
        <v>4</v>
      </c>
      <c r="F5" s="2" t="s">
        <v>7</v>
      </c>
    </row>
    <row r="6" spans="1:4" ht="12.75">
      <c r="A6">
        <v>162400</v>
      </c>
      <c r="B6" s="1">
        <v>7</v>
      </c>
      <c r="C6" s="1">
        <v>0</v>
      </c>
      <c r="D6" s="1">
        <v>7</v>
      </c>
    </row>
    <row r="7" spans="1:4" ht="12.75">
      <c r="A7">
        <v>193600</v>
      </c>
      <c r="B7" s="1">
        <v>15</v>
      </c>
      <c r="C7" s="1">
        <v>1</v>
      </c>
      <c r="D7" s="1">
        <v>2</v>
      </c>
    </row>
    <row r="8" spans="1:4" ht="12.75">
      <c r="A8">
        <v>148000</v>
      </c>
      <c r="B8" s="1">
        <v>8</v>
      </c>
      <c r="C8" s="1">
        <v>0</v>
      </c>
      <c r="D8" s="1">
        <v>3</v>
      </c>
    </row>
    <row r="9" spans="1:4" ht="12.75">
      <c r="A9">
        <v>137200</v>
      </c>
      <c r="B9" s="1">
        <v>3</v>
      </c>
      <c r="C9" s="1">
        <v>0</v>
      </c>
      <c r="D9" s="1">
        <v>4</v>
      </c>
    </row>
    <row r="10" spans="1:4" ht="12.75">
      <c r="A10">
        <v>134400</v>
      </c>
      <c r="B10" s="1">
        <v>5</v>
      </c>
      <c r="C10" s="1">
        <v>0</v>
      </c>
      <c r="D10" s="1">
        <v>4</v>
      </c>
    </row>
    <row r="11" spans="1:9" ht="12.75">
      <c r="A11">
        <v>118800</v>
      </c>
      <c r="B11" s="1">
        <v>4</v>
      </c>
      <c r="C11" s="1">
        <v>1</v>
      </c>
      <c r="D11" s="1">
        <v>7</v>
      </c>
      <c r="I11" s="74"/>
    </row>
    <row r="12" spans="1:9" ht="12.75">
      <c r="A12">
        <v>133200</v>
      </c>
      <c r="B12" s="1">
        <v>8</v>
      </c>
      <c r="C12" s="1">
        <v>1</v>
      </c>
      <c r="D12" s="1">
        <v>3</v>
      </c>
      <c r="I12" s="74"/>
    </row>
    <row r="13" spans="1:4" ht="12.75">
      <c r="A13">
        <v>155600</v>
      </c>
      <c r="B13" s="1">
        <v>9</v>
      </c>
      <c r="C13" s="1">
        <v>1</v>
      </c>
      <c r="D13" s="1">
        <v>5</v>
      </c>
    </row>
    <row r="14" spans="1:9" ht="12.75">
      <c r="A14">
        <v>136000</v>
      </c>
      <c r="B14" s="1">
        <v>5</v>
      </c>
      <c r="C14" s="1">
        <v>0</v>
      </c>
      <c r="D14" s="1">
        <v>4</v>
      </c>
      <c r="I14" s="74"/>
    </row>
    <row r="15" spans="1:4" ht="12.75">
      <c r="A15">
        <v>88800</v>
      </c>
      <c r="B15" s="1">
        <v>0</v>
      </c>
      <c r="C15" s="1">
        <v>0</v>
      </c>
      <c r="D15" s="1">
        <v>7</v>
      </c>
    </row>
    <row r="16" spans="1:4" ht="12.75">
      <c r="A16">
        <v>165600</v>
      </c>
      <c r="B16" s="1">
        <v>9</v>
      </c>
      <c r="C16" s="1">
        <v>0</v>
      </c>
      <c r="D16" s="1">
        <v>3</v>
      </c>
    </row>
    <row r="17" spans="1:4" ht="12.75">
      <c r="A17">
        <v>205600</v>
      </c>
      <c r="B17" s="1">
        <v>12</v>
      </c>
      <c r="C17" s="1">
        <v>0</v>
      </c>
      <c r="D17" s="1">
        <v>6</v>
      </c>
    </row>
    <row r="18" spans="1:4" ht="12.75">
      <c r="A18">
        <v>89600</v>
      </c>
      <c r="B18" s="1">
        <v>2</v>
      </c>
      <c r="C18" s="1">
        <v>1</v>
      </c>
      <c r="D18" s="1">
        <v>3</v>
      </c>
    </row>
    <row r="19" spans="1:4" ht="12.75">
      <c r="A19">
        <v>165600</v>
      </c>
      <c r="B19" s="1">
        <v>8</v>
      </c>
      <c r="C19" s="1">
        <v>1</v>
      </c>
      <c r="D19" s="1">
        <v>7</v>
      </c>
    </row>
    <row r="20" spans="1:4" ht="12.75">
      <c r="A20">
        <v>128800</v>
      </c>
      <c r="B20" s="1">
        <v>8</v>
      </c>
      <c r="C20" s="1">
        <v>1</v>
      </c>
      <c r="D20" s="1">
        <v>4</v>
      </c>
    </row>
    <row r="21" spans="1:4" ht="12.75">
      <c r="A21">
        <v>133200</v>
      </c>
      <c r="B21" s="1">
        <v>5</v>
      </c>
      <c r="C21" s="1">
        <v>1</v>
      </c>
      <c r="D21" s="1">
        <v>4</v>
      </c>
    </row>
    <row r="22" spans="1:4" ht="12.75">
      <c r="A22">
        <v>116400</v>
      </c>
      <c r="B22" s="1">
        <v>4</v>
      </c>
      <c r="C22" s="1">
        <v>1</v>
      </c>
      <c r="D22" s="1">
        <v>6</v>
      </c>
    </row>
    <row r="23" spans="1:4" ht="12.75">
      <c r="A23">
        <v>150000</v>
      </c>
      <c r="B23" s="1">
        <v>7</v>
      </c>
      <c r="C23" s="1">
        <v>0</v>
      </c>
      <c r="D23" s="1">
        <v>3</v>
      </c>
    </row>
    <row r="24" spans="1:4" ht="12.75">
      <c r="A24">
        <v>145600</v>
      </c>
      <c r="B24" s="1">
        <v>5</v>
      </c>
      <c r="C24" s="1">
        <v>0</v>
      </c>
      <c r="D24" s="1">
        <v>4</v>
      </c>
    </row>
    <row r="25" spans="1:4" ht="12.75">
      <c r="A25">
        <v>118400</v>
      </c>
      <c r="B25" s="1">
        <v>4</v>
      </c>
      <c r="C25" s="1">
        <v>0</v>
      </c>
      <c r="D25" s="1">
        <v>3</v>
      </c>
    </row>
    <row r="26" spans="1:4" ht="12.75">
      <c r="A26">
        <v>140400</v>
      </c>
      <c r="B26" s="1">
        <v>5</v>
      </c>
      <c r="C26" s="1">
        <v>0</v>
      </c>
      <c r="D26" s="1">
        <v>6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45"/>
  <sheetViews>
    <sheetView showGridLines="0" zoomScalePageLayoutView="0" workbookViewId="0" topLeftCell="A1">
      <selection activeCell="B1" sqref="B1:D1"/>
    </sheetView>
  </sheetViews>
  <sheetFormatPr defaultColWidth="9.140625" defaultRowHeight="12.75"/>
  <cols>
    <col min="1" max="1" width="1.7109375" style="0" customWidth="1"/>
    <col min="2" max="2" width="4.421875" style="0" customWidth="1"/>
    <col min="3" max="10" width="9.140625" style="0" customWidth="1"/>
  </cols>
  <sheetData>
    <row r="1" spans="2:4" ht="15.75">
      <c r="B1" s="95" t="s">
        <v>8</v>
      </c>
      <c r="C1" s="95"/>
      <c r="D1" s="95"/>
    </row>
    <row r="3" spans="2:3" ht="12.75">
      <c r="B3" s="7" t="s">
        <v>9</v>
      </c>
      <c r="C3" s="7"/>
    </row>
    <row r="4" spans="2:3" ht="12.75">
      <c r="B4" s="7" t="s">
        <v>10</v>
      </c>
      <c r="C4" s="7"/>
    </row>
    <row r="5" spans="2:3" ht="12.75">
      <c r="B5" s="7" t="s">
        <v>108</v>
      </c>
      <c r="C5" s="7"/>
    </row>
    <row r="6" spans="2:3" ht="12.75">
      <c r="B6" s="7" t="s">
        <v>109</v>
      </c>
      <c r="C6" s="7"/>
    </row>
    <row r="7" spans="2:3" ht="12.75">
      <c r="B7" s="7" t="s">
        <v>11</v>
      </c>
      <c r="C7" s="7"/>
    </row>
    <row r="8" spans="2:3" ht="12.75">
      <c r="B8" s="7" t="s">
        <v>12</v>
      </c>
      <c r="C8" s="7"/>
    </row>
    <row r="9" spans="2:3" ht="12.75">
      <c r="B9" s="7" t="s">
        <v>13</v>
      </c>
      <c r="C9" s="7"/>
    </row>
    <row r="10" spans="2:3" ht="12.75">
      <c r="B10" s="7"/>
      <c r="C10" s="7"/>
    </row>
    <row r="11" spans="2:3" ht="12.75">
      <c r="B11" s="7">
        <v>1</v>
      </c>
      <c r="C11" s="7" t="s">
        <v>14</v>
      </c>
    </row>
    <row r="12" spans="2:3" ht="12.75">
      <c r="B12" s="7" t="s">
        <v>11</v>
      </c>
      <c r="C12" s="7"/>
    </row>
    <row r="13" spans="2:3" ht="12.75">
      <c r="B13" s="7">
        <v>2</v>
      </c>
      <c r="C13" s="7" t="s">
        <v>15</v>
      </c>
    </row>
    <row r="14" ht="12.75">
      <c r="C14" s="7" t="s">
        <v>16</v>
      </c>
    </row>
    <row r="15" spans="2:3" ht="12.75">
      <c r="B15" s="7" t="s">
        <v>11</v>
      </c>
      <c r="C15" s="7"/>
    </row>
    <row r="16" spans="2:3" ht="12.75">
      <c r="B16" s="7">
        <v>3</v>
      </c>
      <c r="C16" s="7" t="s">
        <v>32</v>
      </c>
    </row>
    <row r="17" ht="12.75">
      <c r="C17" s="7" t="s">
        <v>31</v>
      </c>
    </row>
    <row r="18" spans="2:3" ht="12.75">
      <c r="B18" s="7" t="s">
        <v>17</v>
      </c>
      <c r="C18" s="7"/>
    </row>
    <row r="19" spans="2:3" ht="12.75">
      <c r="B19">
        <v>4</v>
      </c>
      <c r="C19" t="s">
        <v>27</v>
      </c>
    </row>
    <row r="20" ht="12.75">
      <c r="C20" t="s">
        <v>107</v>
      </c>
    </row>
    <row r="21" spans="2:3" ht="12.75">
      <c r="B21" s="7"/>
      <c r="C21" s="7"/>
    </row>
    <row r="22" spans="2:3" ht="12.75">
      <c r="B22" s="7">
        <v>5</v>
      </c>
      <c r="C22" s="7" t="s">
        <v>33</v>
      </c>
    </row>
    <row r="23" spans="2:3" ht="12.75">
      <c r="B23" s="7"/>
      <c r="C23" s="7" t="s">
        <v>34</v>
      </c>
    </row>
    <row r="24" spans="2:3" ht="12.75">
      <c r="B24" s="7"/>
      <c r="C24" s="7"/>
    </row>
    <row r="25" spans="2:3" ht="12.75">
      <c r="B25" s="7">
        <v>6</v>
      </c>
      <c r="C25" s="7" t="s">
        <v>18</v>
      </c>
    </row>
    <row r="26" spans="2:3" ht="12.75">
      <c r="B26" s="7" t="s">
        <v>11</v>
      </c>
      <c r="C26" s="7"/>
    </row>
    <row r="27" spans="2:3" ht="12.75">
      <c r="B27" s="7">
        <v>7</v>
      </c>
      <c r="C27" s="7" t="s">
        <v>19</v>
      </c>
    </row>
    <row r="28" spans="2:3" ht="12.75">
      <c r="B28" s="7" t="s">
        <v>11</v>
      </c>
      <c r="C28" s="7"/>
    </row>
    <row r="29" spans="2:3" ht="12.75">
      <c r="B29" s="7">
        <v>8</v>
      </c>
      <c r="C29" s="7" t="s">
        <v>20</v>
      </c>
    </row>
    <row r="30" spans="2:3" ht="12.75">
      <c r="B30" s="7" t="s">
        <v>11</v>
      </c>
      <c r="C30" s="7"/>
    </row>
    <row r="31" spans="2:3" ht="12.75">
      <c r="B31" s="7">
        <v>9</v>
      </c>
      <c r="C31" s="7" t="s">
        <v>21</v>
      </c>
    </row>
    <row r="32" spans="2:3" ht="12.75">
      <c r="B32" s="7" t="s">
        <v>11</v>
      </c>
      <c r="C32" s="7"/>
    </row>
    <row r="33" spans="2:3" ht="12.75">
      <c r="B33" s="7">
        <v>10</v>
      </c>
      <c r="C33" s="7" t="s">
        <v>22</v>
      </c>
    </row>
    <row r="34" ht="12.75">
      <c r="C34" s="7" t="s">
        <v>23</v>
      </c>
    </row>
    <row r="37" ht="12.75">
      <c r="B37" s="125" t="s">
        <v>97</v>
      </c>
    </row>
    <row r="39" spans="2:3" ht="12.75">
      <c r="B39" s="7">
        <v>11</v>
      </c>
      <c r="C39" s="7" t="s">
        <v>65</v>
      </c>
    </row>
    <row r="41" spans="2:3" ht="12.75">
      <c r="B41" s="74">
        <v>12</v>
      </c>
      <c r="C41" s="74" t="s">
        <v>24</v>
      </c>
    </row>
    <row r="42" spans="2:3" ht="12.75">
      <c r="B42" s="74"/>
      <c r="C42" s="74" t="s">
        <v>25</v>
      </c>
    </row>
    <row r="43" spans="2:3" ht="12.75">
      <c r="B43" s="74"/>
      <c r="C43" s="74" t="s">
        <v>110</v>
      </c>
    </row>
    <row r="44" spans="2:3" ht="12.75">
      <c r="B44" s="74"/>
      <c r="C44" s="74" t="s">
        <v>26</v>
      </c>
    </row>
    <row r="45" spans="2:3" ht="12.75">
      <c r="B45" s="74"/>
      <c r="C45" s="74"/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showGridLines="0" zoomScalePageLayoutView="0" workbookViewId="0" topLeftCell="A1">
      <selection activeCell="B1" sqref="B1:D1"/>
    </sheetView>
  </sheetViews>
  <sheetFormatPr defaultColWidth="9.140625" defaultRowHeight="12.75"/>
  <cols>
    <col min="1" max="1" width="3.7109375" style="0" customWidth="1"/>
  </cols>
  <sheetData>
    <row r="1" spans="2:4" ht="15.75">
      <c r="B1" s="95" t="s">
        <v>8</v>
      </c>
      <c r="C1" s="95"/>
      <c r="D1" s="95"/>
    </row>
    <row r="3" spans="1:2" ht="12.75">
      <c r="A3" s="7">
        <v>1</v>
      </c>
      <c r="B3" s="74" t="s">
        <v>72</v>
      </c>
    </row>
    <row r="4" spans="1:2" ht="12.75">
      <c r="A4" s="7">
        <v>2</v>
      </c>
      <c r="B4" s="7" t="s">
        <v>28</v>
      </c>
    </row>
    <row r="5" spans="1:2" ht="12.75">
      <c r="A5" s="7">
        <v>3</v>
      </c>
      <c r="B5" s="74" t="s">
        <v>73</v>
      </c>
    </row>
    <row r="6" spans="1:2" ht="12.75">
      <c r="A6" s="74">
        <v>4</v>
      </c>
      <c r="B6" s="74" t="s">
        <v>111</v>
      </c>
    </row>
    <row r="7" spans="1:2" ht="12.75">
      <c r="A7" s="7">
        <v>5</v>
      </c>
      <c r="B7" s="74" t="s">
        <v>74</v>
      </c>
    </row>
    <row r="8" spans="1:2" ht="12.75">
      <c r="A8" s="7">
        <v>6</v>
      </c>
      <c r="B8" s="86">
        <v>0.78</v>
      </c>
    </row>
    <row r="9" spans="1:2" ht="12.75">
      <c r="A9" s="7">
        <v>7</v>
      </c>
      <c r="B9" s="7" t="s">
        <v>29</v>
      </c>
    </row>
    <row r="10" spans="1:2" ht="12.75">
      <c r="A10" s="7">
        <v>8</v>
      </c>
      <c r="B10" s="87">
        <v>7925</v>
      </c>
    </row>
    <row r="11" spans="1:2" ht="12.75">
      <c r="A11" s="7">
        <v>9</v>
      </c>
      <c r="B11" s="74" t="s">
        <v>75</v>
      </c>
    </row>
    <row r="12" spans="1:2" ht="12.75">
      <c r="A12" s="7">
        <v>10</v>
      </c>
      <c r="B12" s="7" t="s">
        <v>30</v>
      </c>
    </row>
    <row r="13" ht="12.75">
      <c r="A13" s="74"/>
    </row>
    <row r="14" spans="1:2" ht="12.75">
      <c r="A14" s="7">
        <v>11</v>
      </c>
      <c r="B14" s="7" t="s">
        <v>64</v>
      </c>
    </row>
    <row r="15" spans="1:2" ht="12.75">
      <c r="A15" s="7">
        <v>12</v>
      </c>
      <c r="B15" s="74" t="s">
        <v>105</v>
      </c>
    </row>
    <row r="16" ht="12.75">
      <c r="B16" s="74" t="s">
        <v>76</v>
      </c>
    </row>
    <row r="17" ht="12.75">
      <c r="B17" s="74" t="s">
        <v>106</v>
      </c>
    </row>
  </sheetData>
  <sheetProtection/>
  <mergeCells count="1">
    <mergeCell ref="B1:D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3"/>
  <sheetViews>
    <sheetView showGridLines="0" zoomScalePageLayoutView="0" workbookViewId="0" topLeftCell="A1">
      <selection activeCell="B1" sqref="B1:D1"/>
    </sheetView>
  </sheetViews>
  <sheetFormatPr defaultColWidth="9.140625" defaultRowHeight="12.75"/>
  <cols>
    <col min="1" max="1" width="3.00390625" style="0" bestFit="1" customWidth="1"/>
    <col min="2" max="2" width="11.140625" style="0" customWidth="1"/>
    <col min="3" max="3" width="2.00390625" style="10" customWidth="1"/>
    <col min="5" max="5" width="1.57421875" style="10" customWidth="1"/>
    <col min="7" max="7" width="3.8515625" style="0" customWidth="1"/>
    <col min="8" max="8" width="23.8515625" style="0" customWidth="1"/>
    <col min="9" max="9" width="10.421875" style="0" customWidth="1"/>
  </cols>
  <sheetData>
    <row r="1" spans="2:4" ht="16.5" thickBot="1">
      <c r="B1" s="95" t="s">
        <v>8</v>
      </c>
      <c r="C1" s="95"/>
      <c r="D1" s="95"/>
    </row>
    <row r="2" spans="8:10" ht="12.75">
      <c r="H2" s="76" t="s">
        <v>37</v>
      </c>
      <c r="I2" s="14"/>
      <c r="J2" s="15"/>
    </row>
    <row r="3" spans="1:10" ht="12.75">
      <c r="A3" s="98">
        <v>1</v>
      </c>
      <c r="B3" s="98">
        <f>I4</f>
        <v>142736</v>
      </c>
      <c r="C3" s="99" t="s">
        <v>36</v>
      </c>
      <c r="D3" s="100">
        <f>I9</f>
        <v>2.0638985616280254</v>
      </c>
      <c r="E3" s="99" t="s">
        <v>35</v>
      </c>
      <c r="F3" s="98">
        <f>I6</f>
        <v>5486.452648721819</v>
      </c>
      <c r="H3" s="77"/>
      <c r="I3" s="40" t="s">
        <v>0</v>
      </c>
      <c r="J3" s="30" t="s">
        <v>2</v>
      </c>
    </row>
    <row r="4" spans="1:10" ht="12.75">
      <c r="A4" s="74">
        <v>2</v>
      </c>
      <c r="B4" s="114">
        <f>J4</f>
        <v>0.36</v>
      </c>
      <c r="C4" s="115" t="s">
        <v>36</v>
      </c>
      <c r="D4" s="100">
        <f>I9</f>
        <v>2.0638985616280254</v>
      </c>
      <c r="E4" s="99" t="s">
        <v>35</v>
      </c>
      <c r="F4" s="114">
        <f>J6</f>
        <v>0.09797958971132711</v>
      </c>
      <c r="H4" s="78" t="s">
        <v>38</v>
      </c>
      <c r="I4" s="101">
        <v>142736</v>
      </c>
      <c r="J4" s="116">
        <v>0.36</v>
      </c>
    </row>
    <row r="5" spans="8:10" ht="12.75">
      <c r="H5" s="78" t="s">
        <v>39</v>
      </c>
      <c r="I5" s="113">
        <v>27432.263243609097</v>
      </c>
      <c r="J5" s="110">
        <v>0.4898979485566356</v>
      </c>
    </row>
    <row r="6" spans="1:10" ht="12.75">
      <c r="A6" s="7"/>
      <c r="B6" s="7"/>
      <c r="D6" s="12"/>
      <c r="H6" s="78" t="s">
        <v>40</v>
      </c>
      <c r="I6" s="101">
        <v>5486.452648721819</v>
      </c>
      <c r="J6" s="116">
        <v>0.09797958971132711</v>
      </c>
    </row>
    <row r="7" spans="8:14" ht="12.75">
      <c r="H7" s="44"/>
      <c r="I7" s="113"/>
      <c r="J7" s="110"/>
      <c r="N7" s="10"/>
    </row>
    <row r="8" spans="8:14" ht="12.75">
      <c r="H8" s="79" t="s">
        <v>42</v>
      </c>
      <c r="I8" s="113"/>
      <c r="J8" s="110"/>
      <c r="N8" s="10"/>
    </row>
    <row r="9" spans="8:14" ht="13.5" thickBot="1">
      <c r="H9" s="80" t="s">
        <v>43</v>
      </c>
      <c r="I9" s="102">
        <v>2.0638985616280254</v>
      </c>
      <c r="J9" s="111"/>
      <c r="N9" s="10"/>
    </row>
    <row r="10" spans="8:14" ht="13.5" thickBot="1">
      <c r="H10" s="11"/>
      <c r="N10" s="10"/>
    </row>
    <row r="11" spans="8:14" ht="12.75">
      <c r="H11" s="81" t="s">
        <v>44</v>
      </c>
      <c r="I11" s="25"/>
      <c r="J11" s="26"/>
      <c r="N11" s="10"/>
    </row>
    <row r="12" spans="1:14" ht="12.75">
      <c r="A12" s="104">
        <v>3</v>
      </c>
      <c r="B12" s="104">
        <f>J17</f>
        <v>149210.79092581238</v>
      </c>
      <c r="C12" s="105" t="s">
        <v>36</v>
      </c>
      <c r="D12" s="106">
        <f>I23</f>
        <v>2.0686576104190477</v>
      </c>
      <c r="E12" s="105" t="s">
        <v>35</v>
      </c>
      <c r="F12" s="104">
        <f>J18</f>
        <v>16758.21454234242</v>
      </c>
      <c r="H12" s="82"/>
      <c r="I12" s="28"/>
      <c r="J12" s="29"/>
      <c r="N12" s="10"/>
    </row>
    <row r="13" spans="1:14" ht="12.75">
      <c r="A13" s="104">
        <v>4</v>
      </c>
      <c r="B13" s="104">
        <f>J17</f>
        <v>149210.79092581238</v>
      </c>
      <c r="C13" s="105" t="s">
        <v>36</v>
      </c>
      <c r="D13" s="106">
        <f>I23</f>
        <v>2.0686576104190477</v>
      </c>
      <c r="E13" s="109" t="s">
        <v>35</v>
      </c>
      <c r="F13" s="103">
        <f>J20</f>
        <v>3422.7654739964464</v>
      </c>
      <c r="H13" s="82"/>
      <c r="I13" s="40" t="s">
        <v>45</v>
      </c>
      <c r="J13" s="30" t="s">
        <v>1</v>
      </c>
      <c r="N13" s="10"/>
    </row>
    <row r="14" spans="8:14" ht="12.75">
      <c r="H14" s="83" t="s">
        <v>46</v>
      </c>
      <c r="I14" s="18">
        <v>101998.77375843038</v>
      </c>
      <c r="J14" s="19">
        <v>6744.573881054574</v>
      </c>
      <c r="N14" s="10"/>
    </row>
    <row r="15" spans="8:14" ht="12.75">
      <c r="H15" s="83" t="s">
        <v>47</v>
      </c>
      <c r="I15" s="32"/>
      <c r="J15" s="33">
        <v>7</v>
      </c>
      <c r="N15" s="10"/>
    </row>
    <row r="16" spans="8:10" ht="12.75">
      <c r="H16" s="82"/>
      <c r="I16" s="28"/>
      <c r="J16" s="29"/>
    </row>
    <row r="17" spans="8:10" ht="12.75">
      <c r="H17" s="83" t="s">
        <v>48</v>
      </c>
      <c r="I17" s="28"/>
      <c r="J17" s="107">
        <v>149210.79092581238</v>
      </c>
    </row>
    <row r="18" spans="8:10" ht="12.75">
      <c r="H18" s="83" t="s">
        <v>49</v>
      </c>
      <c r="I18" s="28"/>
      <c r="J18" s="107">
        <v>16758.21454234242</v>
      </c>
    </row>
    <row r="19" spans="8:10" ht="12.75">
      <c r="H19" s="83" t="s">
        <v>50</v>
      </c>
      <c r="I19" s="28"/>
      <c r="J19" s="29">
        <v>16404.951421969978</v>
      </c>
    </row>
    <row r="20" spans="8:10" ht="12.75">
      <c r="H20" s="83" t="s">
        <v>51</v>
      </c>
      <c r="I20" s="28"/>
      <c r="J20" s="112">
        <v>3422.7654739964464</v>
      </c>
    </row>
    <row r="21" spans="8:10" ht="12.75">
      <c r="H21" s="83"/>
      <c r="I21" s="28"/>
      <c r="J21" s="29"/>
    </row>
    <row r="22" spans="8:10" ht="12.75">
      <c r="H22" s="83" t="s">
        <v>52</v>
      </c>
      <c r="I22" s="75">
        <v>0.95</v>
      </c>
      <c r="J22" s="110"/>
    </row>
    <row r="23" spans="8:10" ht="13.5" thickBot="1">
      <c r="H23" s="84" t="s">
        <v>53</v>
      </c>
      <c r="I23" s="108">
        <v>2.0686576104190477</v>
      </c>
      <c r="J23" s="111"/>
    </row>
    <row r="24" ht="13.5" thickBot="1"/>
    <row r="25" spans="8:11" ht="12.75">
      <c r="H25" s="24" t="s">
        <v>44</v>
      </c>
      <c r="I25" s="25"/>
      <c r="J25" s="36"/>
      <c r="K25" s="37"/>
    </row>
    <row r="26" spans="1:11" ht="12.75">
      <c r="A26" s="117">
        <v>5</v>
      </c>
      <c r="B26" s="117">
        <f>J31</f>
        <v>156947.58064516116</v>
      </c>
      <c r="C26" s="118" t="s">
        <v>36</v>
      </c>
      <c r="D26" s="119">
        <f>I35</f>
        <v>2.073873067904025</v>
      </c>
      <c r="E26" s="118" t="s">
        <v>35</v>
      </c>
      <c r="F26" s="117">
        <f>J32</f>
        <v>14054.112265862574</v>
      </c>
      <c r="H26" s="27"/>
      <c r="I26" s="28"/>
      <c r="J26" s="38"/>
      <c r="K26" s="39"/>
    </row>
    <row r="27" spans="8:11" ht="12.75">
      <c r="H27" s="27"/>
      <c r="I27" s="17" t="s">
        <v>45</v>
      </c>
      <c r="J27" s="40" t="s">
        <v>1</v>
      </c>
      <c r="K27" s="30" t="s">
        <v>2</v>
      </c>
    </row>
    <row r="28" spans="8:11" ht="12.75">
      <c r="H28" s="31" t="s">
        <v>46</v>
      </c>
      <c r="I28" s="18">
        <v>105158.87096774176</v>
      </c>
      <c r="J28" s="18">
        <v>7398.387096774198</v>
      </c>
      <c r="K28" s="19">
        <v>-19747.580645161244</v>
      </c>
    </row>
    <row r="29" spans="8:11" ht="12.75">
      <c r="H29" s="31" t="s">
        <v>47</v>
      </c>
      <c r="I29" s="32"/>
      <c r="J29" s="35">
        <v>7</v>
      </c>
      <c r="K29" s="41">
        <v>0</v>
      </c>
    </row>
    <row r="30" spans="8:11" ht="12.75">
      <c r="H30" s="27"/>
      <c r="I30" s="28"/>
      <c r="J30" s="38"/>
      <c r="K30" s="39"/>
    </row>
    <row r="31" spans="8:11" ht="12.75">
      <c r="H31" s="31" t="s">
        <v>48</v>
      </c>
      <c r="I31" s="28"/>
      <c r="J31" s="120">
        <v>156947.58064516116</v>
      </c>
      <c r="K31" s="39"/>
    </row>
    <row r="32" spans="8:11" ht="12.75">
      <c r="H32" s="31" t="s">
        <v>49</v>
      </c>
      <c r="I32" s="28"/>
      <c r="J32" s="120">
        <v>14054.112265862574</v>
      </c>
      <c r="K32" s="39"/>
    </row>
    <row r="33" spans="8:11" ht="12.75">
      <c r="H33" s="31"/>
      <c r="I33" s="28"/>
      <c r="J33" s="18"/>
      <c r="K33" s="39"/>
    </row>
    <row r="34" spans="8:11" ht="12.75">
      <c r="H34" s="31" t="s">
        <v>52</v>
      </c>
      <c r="I34" s="23">
        <v>0.95</v>
      </c>
      <c r="J34" s="18"/>
      <c r="K34" s="39"/>
    </row>
    <row r="35" spans="8:11" ht="13.5" thickBot="1">
      <c r="H35" s="34" t="s">
        <v>53</v>
      </c>
      <c r="I35" s="121">
        <v>2.073873067904025</v>
      </c>
      <c r="J35" s="42"/>
      <c r="K35" s="43"/>
    </row>
    <row r="36" ht="13.5" thickBot="1"/>
    <row r="37" spans="8:12" ht="12.75">
      <c r="H37" s="13" t="s">
        <v>54</v>
      </c>
      <c r="I37" s="14"/>
      <c r="J37" s="14"/>
      <c r="K37" s="14"/>
      <c r="L37" s="15"/>
    </row>
    <row r="38" spans="1:12" ht="12.75">
      <c r="A38" s="122">
        <v>6</v>
      </c>
      <c r="B38" s="123">
        <f>J47</f>
        <v>0.779890234318022</v>
      </c>
      <c r="H38" s="44"/>
      <c r="I38" s="17" t="s">
        <v>45</v>
      </c>
      <c r="J38" s="40" t="s">
        <v>1</v>
      </c>
      <c r="K38" s="40" t="s">
        <v>2</v>
      </c>
      <c r="L38" s="30" t="s">
        <v>3</v>
      </c>
    </row>
    <row r="39" spans="8:12" ht="12.75">
      <c r="H39" s="20" t="s">
        <v>55</v>
      </c>
      <c r="I39" s="18">
        <v>87562.9620518114</v>
      </c>
      <c r="J39" s="129">
        <v>7924.607743696994</v>
      </c>
      <c r="K39" s="18">
        <v>-20514.534605868408</v>
      </c>
      <c r="L39" s="19">
        <v>3222.2893935025204</v>
      </c>
    </row>
    <row r="40" spans="1:12" ht="12.75">
      <c r="A40" s="126">
        <v>8</v>
      </c>
      <c r="B40" s="126">
        <f>J39</f>
        <v>7924.607743696994</v>
      </c>
      <c r="C40" s="127"/>
      <c r="D40" s="126"/>
      <c r="E40" s="127"/>
      <c r="F40" s="126"/>
      <c r="H40" s="20" t="s">
        <v>56</v>
      </c>
      <c r="I40" s="18">
        <v>10930.583108387595</v>
      </c>
      <c r="J40" s="129">
        <v>864.5384870612822</v>
      </c>
      <c r="K40" s="18">
        <v>5516.201485828653</v>
      </c>
      <c r="L40" s="19">
        <v>1726.8540744357192</v>
      </c>
    </row>
    <row r="41" spans="1:12" ht="12.75">
      <c r="A41" s="126">
        <v>9</v>
      </c>
      <c r="B41" s="126">
        <f>J39</f>
        <v>7924.607743696994</v>
      </c>
      <c r="C41" s="127" t="s">
        <v>36</v>
      </c>
      <c r="D41" s="128">
        <f>J53</f>
        <v>2.07961384472768</v>
      </c>
      <c r="E41" s="127" t="s">
        <v>35</v>
      </c>
      <c r="F41" s="126">
        <f>J40</f>
        <v>864.5384870612822</v>
      </c>
      <c r="H41" s="20" t="s">
        <v>57</v>
      </c>
      <c r="I41" s="45">
        <v>8.01082258682246</v>
      </c>
      <c r="J41" s="45">
        <v>9.166286825048267</v>
      </c>
      <c r="K41" s="45">
        <v>-3.71896034953964</v>
      </c>
      <c r="L41" s="46">
        <v>1.8659882390788936</v>
      </c>
    </row>
    <row r="42" spans="1:12" ht="12.75">
      <c r="A42" s="74"/>
      <c r="H42" s="47" t="s">
        <v>58</v>
      </c>
      <c r="I42" s="48">
        <v>8.058660194009928E-08</v>
      </c>
      <c r="J42" s="48">
        <v>8.697793895395282E-09</v>
      </c>
      <c r="K42" s="48">
        <v>0.0012696045410710496</v>
      </c>
      <c r="L42" s="49">
        <v>0.07607313808329692</v>
      </c>
    </row>
    <row r="43" spans="1:12" ht="12.75">
      <c r="A43" s="103">
        <v>10</v>
      </c>
      <c r="B43" s="103" t="s">
        <v>30</v>
      </c>
      <c r="H43" s="20" t="s">
        <v>59</v>
      </c>
      <c r="I43" s="18"/>
      <c r="J43" s="131">
        <v>0.952571285272072</v>
      </c>
      <c r="K43" s="131">
        <v>-0.3663579752702468</v>
      </c>
      <c r="L43" s="132">
        <v>0.1890395975934924</v>
      </c>
    </row>
    <row r="44" spans="8:12" ht="12.75">
      <c r="H44" s="44"/>
      <c r="I44" s="18"/>
      <c r="J44" s="18"/>
      <c r="K44" s="18"/>
      <c r="L44" s="19"/>
    </row>
    <row r="45" spans="8:12" ht="12.75">
      <c r="H45" s="20" t="s">
        <v>50</v>
      </c>
      <c r="I45" s="18"/>
      <c r="J45" s="18">
        <v>12870.081450126008</v>
      </c>
      <c r="K45" s="18"/>
      <c r="L45" s="19"/>
    </row>
    <row r="46" spans="8:12" ht="12.75">
      <c r="H46" s="47" t="s">
        <v>60</v>
      </c>
      <c r="I46" s="18"/>
      <c r="J46" s="50">
        <v>0.8074039550282692</v>
      </c>
      <c r="K46" s="50"/>
      <c r="L46" s="19"/>
    </row>
    <row r="47" spans="8:12" ht="12.75">
      <c r="H47" s="47" t="s">
        <v>61</v>
      </c>
      <c r="I47" s="18"/>
      <c r="J47" s="124">
        <v>0.779890234318022</v>
      </c>
      <c r="K47" s="50"/>
      <c r="L47" s="19"/>
    </row>
    <row r="48" spans="8:12" ht="12.75">
      <c r="H48" s="44"/>
      <c r="I48" s="18"/>
      <c r="J48" s="18"/>
      <c r="K48" s="18"/>
      <c r="L48" s="19"/>
    </row>
    <row r="49" spans="8:12" ht="12.75">
      <c r="H49" s="16" t="s">
        <v>41</v>
      </c>
      <c r="I49" s="18"/>
      <c r="J49" s="18">
        <v>25</v>
      </c>
      <c r="K49" s="18"/>
      <c r="L49" s="19"/>
    </row>
    <row r="50" spans="8:12" ht="12.75">
      <c r="H50" s="16" t="s">
        <v>62</v>
      </c>
      <c r="I50" s="18"/>
      <c r="J50" s="18">
        <v>21</v>
      </c>
      <c r="K50" s="18"/>
      <c r="L50" s="19"/>
    </row>
    <row r="51" spans="8:12" ht="12.75">
      <c r="H51" s="44"/>
      <c r="I51" s="18"/>
      <c r="J51" s="18"/>
      <c r="K51" s="18"/>
      <c r="L51" s="51"/>
    </row>
    <row r="52" spans="8:12" ht="12.75">
      <c r="H52" s="20" t="s">
        <v>42</v>
      </c>
      <c r="I52" s="18"/>
      <c r="J52" s="18"/>
      <c r="K52" s="18"/>
      <c r="L52" s="19"/>
    </row>
    <row r="53" spans="8:12" ht="13.5" thickBot="1">
      <c r="H53" s="21" t="s">
        <v>43</v>
      </c>
      <c r="I53" s="42"/>
      <c r="J53" s="130">
        <v>2.07961384472768</v>
      </c>
      <c r="K53" s="42"/>
      <c r="L53" s="22"/>
    </row>
    <row r="54" spans="8:12" ht="13.5" thickBot="1">
      <c r="H54" s="52"/>
      <c r="I54" s="18"/>
      <c r="J54" s="45"/>
      <c r="K54" s="18"/>
      <c r="L54" s="18"/>
    </row>
    <row r="55" spans="8:12" ht="12.75">
      <c r="H55" s="13" t="s">
        <v>54</v>
      </c>
      <c r="I55" s="14"/>
      <c r="J55" s="53"/>
      <c r="K55" s="18"/>
      <c r="L55" s="18"/>
    </row>
    <row r="56" spans="1:12" ht="12.75">
      <c r="A56" s="98">
        <v>7</v>
      </c>
      <c r="B56" s="98" t="s">
        <v>29</v>
      </c>
      <c r="H56" s="16"/>
      <c r="I56" s="71" t="s">
        <v>45</v>
      </c>
      <c r="J56" s="85" t="s">
        <v>2</v>
      </c>
      <c r="K56" s="18"/>
      <c r="L56" s="18"/>
    </row>
    <row r="57" spans="8:12" ht="12.75">
      <c r="H57" s="16" t="s">
        <v>55</v>
      </c>
      <c r="I57" s="18">
        <v>145850</v>
      </c>
      <c r="J57" s="19">
        <v>-8650</v>
      </c>
      <c r="K57" s="18"/>
      <c r="L57" s="18"/>
    </row>
    <row r="58" spans="1:12" ht="12.75">
      <c r="A58" s="7"/>
      <c r="B58" s="7"/>
      <c r="H58" s="16"/>
      <c r="I58" s="18"/>
      <c r="J58" s="46"/>
      <c r="K58" s="18"/>
      <c r="L58" s="55"/>
    </row>
    <row r="59" spans="8:14" ht="12.75">
      <c r="H59" s="16" t="s">
        <v>60</v>
      </c>
      <c r="I59" s="18"/>
      <c r="J59" s="60">
        <v>0.02386273274405526</v>
      </c>
      <c r="K59" s="18"/>
      <c r="M59" s="56"/>
      <c r="N59" s="57"/>
    </row>
    <row r="60" spans="8:12" ht="13.5" thickBot="1">
      <c r="H60" s="21" t="s">
        <v>61</v>
      </c>
      <c r="I60" s="42"/>
      <c r="J60" s="133">
        <v>-0.01857801800620318</v>
      </c>
      <c r="K60" s="18"/>
      <c r="L60" s="58"/>
    </row>
    <row r="61" spans="8:12" ht="13.5" thickBot="1">
      <c r="H61" s="52"/>
      <c r="I61" s="18"/>
      <c r="J61" s="45"/>
      <c r="K61" s="18"/>
      <c r="L61" s="58"/>
    </row>
    <row r="62" spans="1:14" ht="12.75">
      <c r="A62" s="125">
        <v>11</v>
      </c>
      <c r="B62" s="125" t="s">
        <v>64</v>
      </c>
      <c r="H62" s="13" t="s">
        <v>63</v>
      </c>
      <c r="I62" s="14"/>
      <c r="J62" s="15"/>
      <c r="K62" s="18"/>
      <c r="L62" s="58"/>
      <c r="M62" s="12"/>
      <c r="N62" s="12"/>
    </row>
    <row r="63" spans="2:14" ht="12.75">
      <c r="B63" s="7" t="s">
        <v>66</v>
      </c>
      <c r="H63" s="44"/>
      <c r="I63" s="17" t="s">
        <v>45</v>
      </c>
      <c r="J63" s="30" t="s">
        <v>2</v>
      </c>
      <c r="K63" s="18"/>
      <c r="L63" s="59"/>
      <c r="M63" s="8"/>
      <c r="N63" s="8"/>
    </row>
    <row r="64" spans="2:14" ht="12.75">
      <c r="B64" s="7" t="s">
        <v>67</v>
      </c>
      <c r="H64" s="20" t="s">
        <v>55</v>
      </c>
      <c r="I64" s="18">
        <v>4.5625</v>
      </c>
      <c r="J64" s="19">
        <v>-0.006944444444444642</v>
      </c>
      <c r="K64" s="18"/>
      <c r="L64" s="59"/>
      <c r="M64" s="8"/>
      <c r="N64" s="8"/>
    </row>
    <row r="65" spans="2:14" ht="12.75">
      <c r="B65" s="7" t="s">
        <v>68</v>
      </c>
      <c r="H65" s="20" t="s">
        <v>56</v>
      </c>
      <c r="I65" s="18">
        <v>0.41098940211073953</v>
      </c>
      <c r="J65" s="19">
        <v>0.6849823368512326</v>
      </c>
      <c r="K65" s="18"/>
      <c r="L65" s="59"/>
      <c r="M65" s="8"/>
      <c r="N65" s="8"/>
    </row>
    <row r="66" spans="2:14" ht="12.75">
      <c r="B66" s="7" t="s">
        <v>69</v>
      </c>
      <c r="H66" s="20" t="s">
        <v>57</v>
      </c>
      <c r="I66" s="45">
        <v>11.10125948885332</v>
      </c>
      <c r="J66" s="46">
        <v>-0.010138136519501037</v>
      </c>
      <c r="K66" s="18"/>
      <c r="L66" s="59"/>
      <c r="M66" s="8"/>
      <c r="N66" s="8"/>
    </row>
    <row r="67" spans="2:14" ht="12.75">
      <c r="B67" s="7" t="s">
        <v>70</v>
      </c>
      <c r="H67" s="47" t="s">
        <v>58</v>
      </c>
      <c r="I67" s="48">
        <v>1.0280278240158546E-10</v>
      </c>
      <c r="J67" s="134">
        <v>0.9919985015522541</v>
      </c>
      <c r="K67" s="18"/>
      <c r="L67" s="59"/>
      <c r="M67" s="8"/>
      <c r="N67" s="8"/>
    </row>
    <row r="68" spans="2:14" ht="13.5" thickBot="1">
      <c r="B68" s="7" t="s">
        <v>71</v>
      </c>
      <c r="H68" s="61" t="s">
        <v>59</v>
      </c>
      <c r="I68" s="42"/>
      <c r="J68" s="54">
        <v>-0.0021139428726327314</v>
      </c>
      <c r="K68" s="18"/>
      <c r="L68" s="59"/>
      <c r="M68" s="8"/>
      <c r="N68" s="8"/>
    </row>
    <row r="69" spans="8:14" ht="13.5" thickBot="1">
      <c r="H69" s="52"/>
      <c r="I69" s="18"/>
      <c r="J69" s="45"/>
      <c r="K69" s="18"/>
      <c r="L69" s="59"/>
      <c r="M69" s="8"/>
      <c r="N69" s="8"/>
    </row>
    <row r="70" spans="1:14" ht="12.75">
      <c r="A70" s="7">
        <v>12</v>
      </c>
      <c r="B70" s="74" t="s">
        <v>98</v>
      </c>
      <c r="H70" s="13" t="s">
        <v>54</v>
      </c>
      <c r="I70" s="14"/>
      <c r="J70" s="14"/>
      <c r="K70" s="14"/>
      <c r="L70" s="15"/>
      <c r="M70" s="8"/>
      <c r="N70" s="8"/>
    </row>
    <row r="71" spans="2:14" ht="12.75">
      <c r="B71" s="74" t="s">
        <v>99</v>
      </c>
      <c r="H71" s="44"/>
      <c r="I71" s="17" t="s">
        <v>45</v>
      </c>
      <c r="J71" s="40" t="s">
        <v>1</v>
      </c>
      <c r="K71" s="40" t="s">
        <v>2</v>
      </c>
      <c r="L71" s="30" t="s">
        <v>3</v>
      </c>
      <c r="M71" s="8"/>
      <c r="N71" s="8"/>
    </row>
    <row r="72" spans="2:14" ht="12.75">
      <c r="B72" s="74" t="s">
        <v>100</v>
      </c>
      <c r="H72" s="20" t="s">
        <v>55</v>
      </c>
      <c r="I72" s="18">
        <v>87562.9620518114</v>
      </c>
      <c r="J72" s="135">
        <v>7924.607743696994</v>
      </c>
      <c r="K72" s="18">
        <v>-20514.534605868408</v>
      </c>
      <c r="L72" s="19">
        <v>3222.2893935025204</v>
      </c>
      <c r="M72" s="8"/>
      <c r="N72" s="8"/>
    </row>
    <row r="73" spans="2:14" ht="12.75">
      <c r="B73" s="74" t="s">
        <v>101</v>
      </c>
      <c r="H73" s="20" t="s">
        <v>56</v>
      </c>
      <c r="I73" s="18">
        <v>10930.583108387595</v>
      </c>
      <c r="J73" s="135">
        <v>864.5384870612822</v>
      </c>
      <c r="K73" s="18">
        <v>5516.201485828653</v>
      </c>
      <c r="L73" s="19">
        <v>1726.8540744357192</v>
      </c>
      <c r="M73" s="8"/>
      <c r="N73" s="8"/>
    </row>
    <row r="74" spans="2:14" ht="12.75">
      <c r="B74" s="74" t="s">
        <v>102</v>
      </c>
      <c r="D74" s="9"/>
      <c r="H74" s="20" t="s">
        <v>57</v>
      </c>
      <c r="I74" s="45">
        <v>8.01082258682246</v>
      </c>
      <c r="J74" s="45">
        <v>9.166286825048267</v>
      </c>
      <c r="K74" s="45">
        <v>-3.71896034953964</v>
      </c>
      <c r="L74" s="46">
        <v>1.8659882390788936</v>
      </c>
      <c r="N74" s="12"/>
    </row>
    <row r="75" spans="2:12" ht="13.5" thickBot="1">
      <c r="B75" s="74" t="s">
        <v>103</v>
      </c>
      <c r="H75" s="62" t="s">
        <v>58</v>
      </c>
      <c r="I75" s="63">
        <v>8.058660194009928E-08</v>
      </c>
      <c r="J75" s="63">
        <v>8.697793895395282E-09</v>
      </c>
      <c r="K75" s="63">
        <v>0.0012696045410710496</v>
      </c>
      <c r="L75" s="64">
        <v>0.07607313808329692</v>
      </c>
    </row>
    <row r="76" spans="8:12" ht="12.75">
      <c r="H76" s="52"/>
      <c r="I76" s="18"/>
      <c r="J76" s="45"/>
      <c r="K76" s="18"/>
      <c r="L76" s="18"/>
    </row>
    <row r="77" spans="2:12" ht="12.75">
      <c r="B77" t="s">
        <v>104</v>
      </c>
      <c r="H77" s="52"/>
      <c r="I77" s="18"/>
      <c r="J77" s="45"/>
      <c r="K77" s="18"/>
      <c r="L77" s="18"/>
    </row>
    <row r="78" spans="2:12" ht="12.75">
      <c r="B78" t="s">
        <v>89</v>
      </c>
      <c r="C78"/>
      <c r="E78"/>
      <c r="K78" s="18"/>
      <c r="L78" s="18"/>
    </row>
    <row r="79" spans="3:12" ht="13.5" thickBot="1">
      <c r="C79"/>
      <c r="E79"/>
      <c r="K79" s="18"/>
      <c r="L79" s="18"/>
    </row>
    <row r="80" spans="2:13" ht="12.75">
      <c r="B80" s="89">
        <f>J72</f>
        <v>7924.607743696994</v>
      </c>
      <c r="C80" s="90" t="s">
        <v>77</v>
      </c>
      <c r="D80" s="14"/>
      <c r="E80" s="14"/>
      <c r="F80" s="14"/>
      <c r="G80" s="14"/>
      <c r="H80" s="14"/>
      <c r="I80" s="14"/>
      <c r="J80" s="14"/>
      <c r="K80" s="14"/>
      <c r="L80" s="14"/>
      <c r="M80" s="15"/>
    </row>
    <row r="81" spans="2:13" ht="12.75">
      <c r="B81" s="91">
        <f>J73</f>
        <v>864.5384870612822</v>
      </c>
      <c r="C81" s="71" t="s">
        <v>87</v>
      </c>
      <c r="D81" s="18"/>
      <c r="E81" s="18"/>
      <c r="F81" s="18"/>
      <c r="G81" s="18"/>
      <c r="H81" s="18"/>
      <c r="I81" s="18"/>
      <c r="J81" s="18"/>
      <c r="K81" s="18"/>
      <c r="L81" s="18"/>
      <c r="M81" s="19"/>
    </row>
    <row r="82" spans="2:13" ht="12.75">
      <c r="B82" s="92">
        <v>25</v>
      </c>
      <c r="C82" s="71" t="s">
        <v>78</v>
      </c>
      <c r="D82" s="18"/>
      <c r="E82" s="18"/>
      <c r="F82" s="71" t="s">
        <v>88</v>
      </c>
      <c r="G82" s="18"/>
      <c r="H82" s="18"/>
      <c r="I82" s="18"/>
      <c r="J82" s="18"/>
      <c r="K82" s="18"/>
      <c r="L82" s="18"/>
      <c r="M82" s="19"/>
    </row>
    <row r="83" spans="2:13" ht="12.75">
      <c r="B83" s="92">
        <v>3</v>
      </c>
      <c r="C83" s="71" t="s">
        <v>79</v>
      </c>
      <c r="D83" s="18"/>
      <c r="E83" s="18"/>
      <c r="F83" s="18"/>
      <c r="G83" s="18"/>
      <c r="H83" s="18"/>
      <c r="I83" s="18"/>
      <c r="J83" s="18"/>
      <c r="K83" s="18"/>
      <c r="L83" s="18"/>
      <c r="M83" s="19"/>
    </row>
    <row r="84" spans="2:13" ht="12.75">
      <c r="B84" s="44"/>
      <c r="C84" s="71" t="s">
        <v>80</v>
      </c>
      <c r="D84" s="18"/>
      <c r="E84" s="18"/>
      <c r="F84" s="18"/>
      <c r="G84" s="18"/>
      <c r="H84" s="18"/>
      <c r="I84" s="18"/>
      <c r="J84" s="18"/>
      <c r="K84" s="18"/>
      <c r="L84" s="18"/>
      <c r="M84" s="19"/>
    </row>
    <row r="85" spans="2:13" ht="12.75">
      <c r="B85" s="44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9"/>
    </row>
    <row r="86" spans="2:13" ht="12.75">
      <c r="B86" s="44"/>
      <c r="C86" s="18"/>
      <c r="D86" s="18"/>
      <c r="E86" s="18"/>
      <c r="F86" s="18"/>
      <c r="G86" s="18"/>
      <c r="H86" s="96" t="s">
        <v>81</v>
      </c>
      <c r="I86" s="97"/>
      <c r="J86" s="97"/>
      <c r="K86" s="18"/>
      <c r="L86" s="18"/>
      <c r="M86" s="19"/>
    </row>
    <row r="87" spans="2:13" ht="13.5" thickBot="1">
      <c r="B87" s="93" t="s">
        <v>82</v>
      </c>
      <c r="C87" s="72"/>
      <c r="D87" s="18"/>
      <c r="E87" s="18"/>
      <c r="F87" s="18"/>
      <c r="G87" s="18"/>
      <c r="H87" s="97"/>
      <c r="I87" s="97"/>
      <c r="J87" s="97"/>
      <c r="K87" s="18"/>
      <c r="L87" s="18"/>
      <c r="M87" s="19"/>
    </row>
    <row r="88" spans="2:13" ht="12.75">
      <c r="B88" s="44"/>
      <c r="C88" s="18"/>
      <c r="D88" s="40"/>
      <c r="E88" s="65" t="s">
        <v>83</v>
      </c>
      <c r="F88" s="40"/>
      <c r="G88" s="18"/>
      <c r="H88" s="18"/>
      <c r="I88" s="66">
        <f>IF(B80&gt;=F89,1,TDIST((F89-B80)/B81,B82-1-B83,TRUE))</f>
        <v>1</v>
      </c>
      <c r="J88" s="18"/>
      <c r="K88" s="18"/>
      <c r="L88" s="18"/>
      <c r="M88" s="19"/>
    </row>
    <row r="89" spans="2:13" ht="12.75">
      <c r="B89" s="44"/>
      <c r="C89" s="18"/>
      <c r="D89" s="40" t="s">
        <v>84</v>
      </c>
      <c r="E89" s="67" t="s">
        <v>85</v>
      </c>
      <c r="F89" s="73">
        <v>6000</v>
      </c>
      <c r="G89" s="18"/>
      <c r="H89" s="18"/>
      <c r="I89" s="68">
        <f>2*TDIST(ABS(F89-B80)/B81,B82-1-B83,TRUE)</f>
        <v>0.03708368101206275</v>
      </c>
      <c r="J89" s="18"/>
      <c r="K89" s="18"/>
      <c r="L89" s="18"/>
      <c r="M89" s="19"/>
    </row>
    <row r="90" spans="2:13" ht="13.5" thickBot="1">
      <c r="B90" s="44"/>
      <c r="C90" s="18"/>
      <c r="D90" s="40"/>
      <c r="E90" s="69" t="s">
        <v>86</v>
      </c>
      <c r="F90" s="40"/>
      <c r="G90" s="18"/>
      <c r="H90" s="18"/>
      <c r="I90" s="70">
        <f>IF(F89&gt;=B80,1,TDIST((B80-F89)/B81,B82-1-B83,TRUE))</f>
        <v>0.018541840506031373</v>
      </c>
      <c r="J90" s="18"/>
      <c r="K90" s="18"/>
      <c r="L90" s="18"/>
      <c r="M90" s="19"/>
    </row>
    <row r="91" spans="2:13" ht="13.5" thickBot="1">
      <c r="B91" s="88"/>
      <c r="C91" s="42"/>
      <c r="D91" s="94"/>
      <c r="E91" s="94"/>
      <c r="F91" s="94"/>
      <c r="G91" s="42"/>
      <c r="H91" s="42"/>
      <c r="I91" s="94" t="str">
        <f>"(from t-distribution with "&amp;TEXT(B82-1-B83,"0")&amp;" degrees of freedom)"</f>
        <v>(from t-distribution with 21 degrees of freedom)</v>
      </c>
      <c r="J91" s="42"/>
      <c r="K91" s="42"/>
      <c r="L91" s="42"/>
      <c r="M91" s="22"/>
    </row>
    <row r="92" spans="8:12" ht="12.75">
      <c r="H92" s="52"/>
      <c r="I92" s="18"/>
      <c r="J92" s="45"/>
      <c r="K92" s="18"/>
      <c r="L92" s="18"/>
    </row>
    <row r="93" spans="8:12" ht="12.75">
      <c r="H93" s="52"/>
      <c r="I93" s="18"/>
      <c r="J93" s="45"/>
      <c r="K93" s="18"/>
      <c r="L93" s="18"/>
    </row>
  </sheetData>
  <sheetProtection/>
  <mergeCells count="2">
    <mergeCell ref="B1:D1"/>
    <mergeCell ref="H86:J87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showGridLines="0" zoomScalePageLayoutView="0" workbookViewId="0" topLeftCell="A1">
      <selection activeCell="B1" sqref="B1:D1"/>
    </sheetView>
  </sheetViews>
  <sheetFormatPr defaultColWidth="9.140625" defaultRowHeight="12.75"/>
  <cols>
    <col min="1" max="1" width="3.7109375" style="0" customWidth="1"/>
  </cols>
  <sheetData>
    <row r="1" spans="2:4" ht="15.75">
      <c r="B1" s="95" t="s">
        <v>8</v>
      </c>
      <c r="C1" s="95"/>
      <c r="D1" s="95"/>
    </row>
    <row r="2" ht="12.75" customHeight="1">
      <c r="A2" s="5"/>
    </row>
    <row r="3" spans="1:2" ht="12.75" customHeight="1">
      <c r="A3" s="6"/>
      <c r="B3" s="74" t="s">
        <v>116</v>
      </c>
    </row>
    <row r="4" ht="12.75" customHeight="1">
      <c r="A4" s="6"/>
    </row>
    <row r="5" spans="1:2" ht="12.75" customHeight="1">
      <c r="A5">
        <v>12</v>
      </c>
      <c r="B5" t="s">
        <v>90</v>
      </c>
    </row>
    <row r="6" spans="1:2" ht="12.75" customHeight="1">
      <c r="A6" s="6"/>
      <c r="B6" t="s">
        <v>91</v>
      </c>
    </row>
    <row r="7" spans="1:2" ht="12.75" customHeight="1">
      <c r="A7" s="6"/>
      <c r="B7" s="74" t="s">
        <v>118</v>
      </c>
    </row>
    <row r="8" spans="2:7" ht="12.75" customHeight="1">
      <c r="B8" s="74" t="s">
        <v>117</v>
      </c>
      <c r="G8">
        <f>Details!J39</f>
        <v>7924.607743696994</v>
      </c>
    </row>
    <row r="9" spans="1:7" ht="12.75" customHeight="1">
      <c r="A9" s="6"/>
      <c r="B9" t="s">
        <v>92</v>
      </c>
      <c r="G9">
        <f>Details!J40</f>
        <v>864.5384870612822</v>
      </c>
    </row>
    <row r="10" ht="12.75" customHeight="1">
      <c r="A10" s="6"/>
    </row>
    <row r="11" spans="1:9" ht="12.75" customHeight="1">
      <c r="A11" s="6"/>
      <c r="B11" s="74" t="s">
        <v>112</v>
      </c>
      <c r="I11" s="74">
        <f>(G8-6000)/G9</f>
        <v>2.226167802244493</v>
      </c>
    </row>
    <row r="12" spans="1:2" ht="12.75" customHeight="1">
      <c r="A12" s="6"/>
      <c r="B12" t="s">
        <v>93</v>
      </c>
    </row>
    <row r="13" spans="1:9" ht="12.75" customHeight="1">
      <c r="A13" s="6"/>
      <c r="B13" t="s">
        <v>94</v>
      </c>
      <c r="I13" s="8">
        <f>TDIST(I11,21,1)</f>
        <v>0.018541840506031373</v>
      </c>
    </row>
    <row r="14" ht="12.75" customHeight="1">
      <c r="A14" s="6"/>
    </row>
    <row r="15" spans="1:2" ht="12.75" customHeight="1">
      <c r="A15" s="6"/>
      <c r="B15" s="4" t="s">
        <v>95</v>
      </c>
    </row>
    <row r="16" spans="1:2" ht="12.75" customHeight="1">
      <c r="A16" s="6"/>
      <c r="B16" t="s">
        <v>96</v>
      </c>
    </row>
    <row r="17" ht="12.75" customHeight="1">
      <c r="A17" s="6"/>
    </row>
    <row r="18" spans="1:2" ht="12.75" customHeight="1">
      <c r="A18" s="6"/>
      <c r="B18" s="74" t="s">
        <v>113</v>
      </c>
    </row>
    <row r="19" spans="1:2" ht="12.75" customHeight="1">
      <c r="A19" s="6"/>
      <c r="B19" s="74" t="s">
        <v>114</v>
      </c>
    </row>
    <row r="20" spans="1:2" ht="12.75" customHeight="1">
      <c r="A20" s="6"/>
      <c r="B20" s="74" t="s">
        <v>115</v>
      </c>
    </row>
    <row r="21" ht="12.75" customHeight="1">
      <c r="A21" s="6"/>
    </row>
    <row r="22" ht="12.75" customHeight="1">
      <c r="A22" s="6"/>
    </row>
    <row r="23" ht="12.75" customHeight="1">
      <c r="A23" s="6"/>
    </row>
    <row r="24" ht="12.75" customHeight="1">
      <c r="A24" s="6"/>
    </row>
    <row r="25" ht="12.75" customHeight="1"/>
    <row r="26" ht="12.75" customHeight="1"/>
    <row r="27" ht="12.75" customHeight="1">
      <c r="A27" s="6"/>
    </row>
    <row r="28" ht="12.75" customHeight="1">
      <c r="A28" s="6"/>
    </row>
    <row r="29" ht="12.75" customHeight="1"/>
    <row r="30" ht="12.75" customHeight="1">
      <c r="A30" s="6"/>
    </row>
    <row r="31" ht="12.75" customHeight="1">
      <c r="A31" s="6"/>
    </row>
    <row r="32" ht="12.75" customHeight="1">
      <c r="A32" s="6"/>
    </row>
    <row r="33" ht="12.75" customHeight="1">
      <c r="A33" s="6"/>
    </row>
    <row r="34" ht="12.75" customHeight="1">
      <c r="B34" s="7"/>
    </row>
    <row r="35" spans="1:2" ht="12.75" customHeight="1">
      <c r="A35" s="6"/>
      <c r="B35" s="7"/>
    </row>
    <row r="36" spans="1:2" ht="12.75" customHeight="1">
      <c r="A36" s="6"/>
      <c r="B36" s="7"/>
    </row>
    <row r="37" ht="12.75" customHeight="1">
      <c r="B37" s="7"/>
    </row>
    <row r="38" spans="2:9" ht="12.75" customHeight="1">
      <c r="B38" s="7"/>
      <c r="C38" s="7"/>
      <c r="D38" s="7"/>
      <c r="E38" s="7"/>
      <c r="F38" s="7"/>
      <c r="G38" s="7"/>
      <c r="H38" s="7"/>
      <c r="I38" s="7"/>
    </row>
    <row r="39" spans="2:9" ht="12.75" customHeight="1">
      <c r="B39" s="7"/>
      <c r="C39" s="7"/>
      <c r="D39" s="7"/>
      <c r="E39" s="7"/>
      <c r="F39" s="7"/>
      <c r="G39" s="7"/>
      <c r="H39" s="7"/>
      <c r="I39" s="7"/>
    </row>
    <row r="40" spans="2:9" ht="12.75" customHeight="1">
      <c r="B40" s="7"/>
      <c r="C40" s="7"/>
      <c r="D40" s="7"/>
      <c r="E40" s="7"/>
      <c r="F40" s="7"/>
      <c r="G40" s="7"/>
      <c r="H40" s="7"/>
      <c r="I40" s="7"/>
    </row>
    <row r="41" spans="2:9" ht="12.75" customHeight="1">
      <c r="B41" s="7"/>
      <c r="C41" s="7"/>
      <c r="D41" s="7"/>
      <c r="E41" s="7"/>
      <c r="F41" s="7"/>
      <c r="G41" s="7"/>
      <c r="H41" s="7"/>
      <c r="I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spans="3:9" ht="12.75">
      <c r="C46" s="7"/>
      <c r="D46" s="7"/>
      <c r="E46" s="7"/>
      <c r="F46" s="7"/>
      <c r="G46" s="7"/>
      <c r="H46" s="7"/>
      <c r="I46" s="7"/>
    </row>
    <row r="47" spans="3:9" ht="12.75">
      <c r="C47" s="7"/>
      <c r="D47" s="7"/>
      <c r="E47" s="7"/>
      <c r="F47" s="7"/>
      <c r="G47" s="7"/>
      <c r="H47" s="7"/>
      <c r="I47" s="7"/>
    </row>
    <row r="48" spans="3:9" ht="12.75">
      <c r="C48" s="7"/>
      <c r="D48" s="7"/>
      <c r="E48" s="7"/>
      <c r="F48" s="7"/>
      <c r="G48" s="7"/>
      <c r="H48" s="7"/>
      <c r="I48" s="7"/>
    </row>
    <row r="50" spans="2:9" ht="12.75">
      <c r="B50" s="7"/>
      <c r="C50" s="7"/>
      <c r="D50" s="7"/>
      <c r="E50" s="7"/>
      <c r="F50" s="7"/>
      <c r="G50" s="7"/>
      <c r="H50" s="7"/>
      <c r="I50" s="7"/>
    </row>
    <row r="51" spans="2:9" ht="12.75">
      <c r="B51" s="7"/>
      <c r="C51" s="7"/>
      <c r="D51" s="7"/>
      <c r="E51" s="7"/>
      <c r="F51" s="7"/>
      <c r="G51" s="7"/>
      <c r="H51" s="7"/>
      <c r="I51" s="7"/>
    </row>
    <row r="52" spans="2:9" ht="12.75">
      <c r="B52" s="7"/>
      <c r="C52" s="7"/>
      <c r="D52" s="7"/>
      <c r="E52" s="7"/>
      <c r="F52" s="7"/>
      <c r="G52" s="7"/>
      <c r="H52" s="7"/>
      <c r="I52" s="7"/>
    </row>
    <row r="53" spans="2:9" ht="12.75">
      <c r="B53" s="7"/>
      <c r="C53" s="7"/>
      <c r="D53" s="7"/>
      <c r="E53" s="7"/>
      <c r="F53" s="7"/>
      <c r="G53" s="7"/>
      <c r="H53" s="7"/>
      <c r="I53" s="7"/>
    </row>
    <row r="54" spans="2:9" ht="12.75">
      <c r="B54" s="7"/>
      <c r="C54" s="7"/>
      <c r="D54" s="7"/>
      <c r="E54" s="7"/>
      <c r="F54" s="7"/>
      <c r="G54" s="7"/>
      <c r="H54" s="7"/>
      <c r="I54" s="7"/>
    </row>
    <row r="55" spans="2:9" ht="12.75">
      <c r="B55" s="7"/>
      <c r="C55" s="7"/>
      <c r="D55" s="7"/>
      <c r="E55" s="7"/>
      <c r="F55" s="7"/>
      <c r="G55" s="7"/>
      <c r="H55" s="7"/>
      <c r="I55" s="7"/>
    </row>
    <row r="56" spans="2:9" ht="12.75">
      <c r="B56" s="7"/>
      <c r="C56" s="7"/>
      <c r="D56" s="7"/>
      <c r="E56" s="7"/>
      <c r="F56" s="7"/>
      <c r="G56" s="7"/>
      <c r="H56" s="7"/>
      <c r="I56" s="7"/>
    </row>
    <row r="57" spans="2:9" ht="12.75">
      <c r="B57" s="7"/>
      <c r="C57" s="7"/>
      <c r="D57" s="7"/>
      <c r="E57" s="7"/>
      <c r="F57" s="7"/>
      <c r="G57" s="7"/>
      <c r="H57" s="7"/>
      <c r="I57" s="7"/>
    </row>
    <row r="58" spans="2:9" ht="12.75">
      <c r="B58" s="7"/>
      <c r="C58" s="7"/>
      <c r="D58" s="7"/>
      <c r="E58" s="7"/>
      <c r="F58" s="7"/>
      <c r="G58" s="7"/>
      <c r="H58" s="7"/>
      <c r="I58" s="7"/>
    </row>
  </sheetData>
  <sheetProtection/>
  <mergeCells count="1">
    <mergeCell ref="B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Weber</dc:creator>
  <cp:keywords/>
  <dc:description/>
  <cp:lastModifiedBy>Robert J. Weber</cp:lastModifiedBy>
  <dcterms:created xsi:type="dcterms:W3CDTF">1997-01-28T23:50:19Z</dcterms:created>
  <dcterms:modified xsi:type="dcterms:W3CDTF">2015-10-03T05:25:10Z</dcterms:modified>
  <cp:category/>
  <cp:version/>
  <cp:contentType/>
  <cp:contentStatus/>
</cp:coreProperties>
</file>