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65" windowHeight="8685" activeTab="0"/>
  </bookViews>
  <sheets>
    <sheet name="Strategies and revenues" sheetId="1" r:id="rId1"/>
    <sheet name="Threats and extortion" sheetId="2" r:id="rId2"/>
    <sheet name="Chart data" sheetId="3" state="hidden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<sst xmlns="http://schemas.openxmlformats.org/spreadsheetml/2006/main" count="79" uniqueCount="49">
  <si>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first-price</t>
  </si>
  <si>
    <t>second-price</t>
  </si>
  <si>
    <t>all-pay</t>
  </si>
  <si>
    <t>War of Attrition</t>
  </si>
  <si>
    <t>monitored cell</t>
  </si>
  <si>
    <t>mean</t>
  </si>
  <si>
    <t>sample standard deviation</t>
  </si>
  <si>
    <t>minimum</t>
  </si>
  <si>
    <t>maximum</t>
  </si>
  <si>
    <t>number of simulation runs</t>
  </si>
  <si>
    <t>valuations</t>
  </si>
  <si>
    <t>bidder 1</t>
  </si>
  <si>
    <t>bidder 2</t>
  </si>
  <si>
    <t>seller's revenue</t>
  </si>
  <si>
    <t>BIDS (at equilibrium)</t>
  </si>
  <si>
    <t>DATA</t>
  </si>
  <si>
    <t>CHART</t>
  </si>
  <si>
    <t>The example below illustrates the Revenue Equivalence Theorem. The economic context is the same</t>
  </si>
  <si>
    <t>as that used in the "wine auction" simulation during the first week of the course: Two risk-neutral</t>
  </si>
  <si>
    <t>bidders, with private valuations, drawn independently, equally likely to be anywhere between $0 and</t>
  </si>
  <si>
    <t>Four different auction mechanisms are compared. The (unique) symmetric equilibrium point arises</t>
  </si>
  <si>
    <t>when each bidder uses the illustrated strategy. (The purpose of this example is NOT to learn how to</t>
  </si>
  <si>
    <t>compute equilibria, so just trust me on the derivations of the strategies.)</t>
  </si>
  <si>
    <t>Below the graph is a simulation, in which each auction is run 1,000,000 times. The key thing to note:</t>
  </si>
  <si>
    <t>equilibrium the seller's expected revenue is $33.33 in each case.</t>
  </si>
  <si>
    <t>Comparing Four Auction Mechanisms (in the independent private-values setting)</t>
  </si>
  <si>
    <t>$100, are bidding against each other.</t>
  </si>
  <si>
    <t>Despite the differences in the four mechanisms, and the great difference in the strategies, at</t>
  </si>
  <si>
    <t>reserve price =</t>
  </si>
  <si>
    <t>entry fee =</t>
  </si>
  <si>
    <t>Reserve Prices and Entry Fees</t>
  </si>
  <si>
    <t>equilibrium the seller's expected revenue is $41.67 (greater than $33.33) in each case.</t>
  </si>
  <si>
    <t>The example below illustrates ways to "beat" the Revenue Equivalence Theorem. The economic</t>
  </si>
  <si>
    <t>context is the same as that used in the "wine auction" simulation during the first week of the course:</t>
  </si>
  <si>
    <t>Two risk-neutral bidders, with private valuations, drawn independently, equally likely to be anywhere</t>
  </si>
  <si>
    <t>between $0 and $100, are bidding against each other.</t>
  </si>
  <si>
    <t>A reserve price of $50, or an entry fee of $25, will deter anyone with a valuation below $50 from</t>
  </si>
  <si>
    <t>entering either a first-price or second-price auction. The graph below illustrates the equilibrium</t>
  </si>
  <si>
    <t>bidding strategies.</t>
  </si>
  <si>
    <t>second-price (r,e)</t>
  </si>
  <si>
    <t>first-price (e), with 2 entrants (else bid $0)</t>
  </si>
  <si>
    <t>first-price (r)</t>
  </si>
  <si>
    <t>Despite the differences in the four mechanisms, and the substantial difference in the strategies, at</t>
  </si>
  <si>
    <t>(All four procedures "screen" out</t>
  </si>
  <si>
    <t>prospective bidders at the same</t>
  </si>
  <si>
    <t>level. An extension of the Revenue</t>
  </si>
  <si>
    <t>Equivalence Theorem then shows</t>
  </si>
  <si>
    <t>that all four must generate the same</t>
  </si>
  <si>
    <t>expected revenues for the seller.)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</si>
</sst>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&quot;$&quot;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"/>
      <color indexed="5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/>
      <top style="medium"/>
      <bottom>
        <color indexed="63"/>
      </bottom>
    </border>
    <border>
      <left style="medium"/>
      <right style="medium">
        <color indexed="60"/>
      </right>
      <top style="medium"/>
      <bottom>
        <color indexed="63"/>
      </bottom>
    </border>
    <border>
      <left style="medium">
        <color indexed="60"/>
      </left>
      <right style="medium"/>
      <top>
        <color indexed="63"/>
      </top>
      <bottom style="medium"/>
    </border>
    <border>
      <left style="medium"/>
      <right style="medium">
        <color indexed="60"/>
      </right>
      <top>
        <color indexed="63"/>
      </top>
      <bottom style="medium"/>
    </border>
    <border>
      <left style="medium">
        <color indexed="60"/>
      </left>
      <right style="medium"/>
      <top>
        <color indexed="63"/>
      </top>
      <bottom style="medium">
        <color indexed="60"/>
      </bottom>
    </border>
    <border>
      <left style="medium"/>
      <right style="medium">
        <color indexed="60"/>
      </right>
      <top>
        <color indexed="63"/>
      </top>
      <bottom style="medium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6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right"/>
    </xf>
    <xf numFmtId="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Symmetric equilibrium strategies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85"/>
          <c:w val="0.932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data'!$B$2:$B$102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data'!$C$2:$C$102</c:f>
              <c:numCach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49.995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data'!$B$2:$B$102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data'!$D$2:$D$102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data'!$B$2:$B$102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data'!$E$2:$E$102</c:f>
              <c:numCache>
                <c:ptCount val="101"/>
                <c:pt idx="0">
                  <c:v>0</c:v>
                </c:pt>
                <c:pt idx="1">
                  <c:v>0.005</c:v>
                </c:pt>
                <c:pt idx="2">
                  <c:v>0.02</c:v>
                </c:pt>
                <c:pt idx="3">
                  <c:v>0.045</c:v>
                </c:pt>
                <c:pt idx="4">
                  <c:v>0.08</c:v>
                </c:pt>
                <c:pt idx="5">
                  <c:v>0.125</c:v>
                </c:pt>
                <c:pt idx="6">
                  <c:v>0.18</c:v>
                </c:pt>
                <c:pt idx="7">
                  <c:v>0.245</c:v>
                </c:pt>
                <c:pt idx="8">
                  <c:v>0.32</c:v>
                </c:pt>
                <c:pt idx="9">
                  <c:v>0.405</c:v>
                </c:pt>
                <c:pt idx="10">
                  <c:v>0.5</c:v>
                </c:pt>
                <c:pt idx="11">
                  <c:v>0.605</c:v>
                </c:pt>
                <c:pt idx="12">
                  <c:v>0.72</c:v>
                </c:pt>
                <c:pt idx="13">
                  <c:v>0.845</c:v>
                </c:pt>
                <c:pt idx="14">
                  <c:v>0.98</c:v>
                </c:pt>
                <c:pt idx="15">
                  <c:v>1.125</c:v>
                </c:pt>
                <c:pt idx="16">
                  <c:v>1.28</c:v>
                </c:pt>
                <c:pt idx="17">
                  <c:v>1.445</c:v>
                </c:pt>
                <c:pt idx="18">
                  <c:v>1.62</c:v>
                </c:pt>
                <c:pt idx="19">
                  <c:v>1.805</c:v>
                </c:pt>
                <c:pt idx="20">
                  <c:v>2</c:v>
                </c:pt>
                <c:pt idx="21">
                  <c:v>2.205</c:v>
                </c:pt>
                <c:pt idx="22">
                  <c:v>2.42</c:v>
                </c:pt>
                <c:pt idx="23">
                  <c:v>2.645</c:v>
                </c:pt>
                <c:pt idx="24">
                  <c:v>2.88</c:v>
                </c:pt>
                <c:pt idx="25">
                  <c:v>3.125</c:v>
                </c:pt>
                <c:pt idx="26">
                  <c:v>3.38</c:v>
                </c:pt>
                <c:pt idx="27">
                  <c:v>3.645</c:v>
                </c:pt>
                <c:pt idx="28">
                  <c:v>3.92</c:v>
                </c:pt>
                <c:pt idx="29">
                  <c:v>4.205</c:v>
                </c:pt>
                <c:pt idx="30">
                  <c:v>4.5</c:v>
                </c:pt>
                <c:pt idx="31">
                  <c:v>4.805</c:v>
                </c:pt>
                <c:pt idx="32">
                  <c:v>5.12</c:v>
                </c:pt>
                <c:pt idx="33">
                  <c:v>5.445</c:v>
                </c:pt>
                <c:pt idx="34">
                  <c:v>5.78</c:v>
                </c:pt>
                <c:pt idx="35">
                  <c:v>6.125</c:v>
                </c:pt>
                <c:pt idx="36">
                  <c:v>6.48</c:v>
                </c:pt>
                <c:pt idx="37">
                  <c:v>6.845</c:v>
                </c:pt>
                <c:pt idx="38">
                  <c:v>7.22</c:v>
                </c:pt>
                <c:pt idx="39">
                  <c:v>7.605</c:v>
                </c:pt>
                <c:pt idx="40">
                  <c:v>8</c:v>
                </c:pt>
                <c:pt idx="41">
                  <c:v>8.405</c:v>
                </c:pt>
                <c:pt idx="42">
                  <c:v>8.82</c:v>
                </c:pt>
                <c:pt idx="43">
                  <c:v>9.245</c:v>
                </c:pt>
                <c:pt idx="44">
                  <c:v>9.68</c:v>
                </c:pt>
                <c:pt idx="45">
                  <c:v>10.125</c:v>
                </c:pt>
                <c:pt idx="46">
                  <c:v>10.58</c:v>
                </c:pt>
                <c:pt idx="47">
                  <c:v>11.045</c:v>
                </c:pt>
                <c:pt idx="48">
                  <c:v>11.52</c:v>
                </c:pt>
                <c:pt idx="49">
                  <c:v>12.005</c:v>
                </c:pt>
                <c:pt idx="50">
                  <c:v>12.5</c:v>
                </c:pt>
                <c:pt idx="51">
                  <c:v>13.005</c:v>
                </c:pt>
                <c:pt idx="52">
                  <c:v>13.52</c:v>
                </c:pt>
                <c:pt idx="53">
                  <c:v>14.045</c:v>
                </c:pt>
                <c:pt idx="54">
                  <c:v>14.58</c:v>
                </c:pt>
                <c:pt idx="55">
                  <c:v>15.125</c:v>
                </c:pt>
                <c:pt idx="56">
                  <c:v>15.68</c:v>
                </c:pt>
                <c:pt idx="57">
                  <c:v>16.245</c:v>
                </c:pt>
                <c:pt idx="58">
                  <c:v>16.82</c:v>
                </c:pt>
                <c:pt idx="59">
                  <c:v>17.405</c:v>
                </c:pt>
                <c:pt idx="60">
                  <c:v>18</c:v>
                </c:pt>
                <c:pt idx="61">
                  <c:v>18.605</c:v>
                </c:pt>
                <c:pt idx="62">
                  <c:v>19.22</c:v>
                </c:pt>
                <c:pt idx="63">
                  <c:v>19.845</c:v>
                </c:pt>
                <c:pt idx="64">
                  <c:v>20.48</c:v>
                </c:pt>
                <c:pt idx="65">
                  <c:v>21.125</c:v>
                </c:pt>
                <c:pt idx="66">
                  <c:v>21.78</c:v>
                </c:pt>
                <c:pt idx="67">
                  <c:v>22.445</c:v>
                </c:pt>
                <c:pt idx="68">
                  <c:v>23.12</c:v>
                </c:pt>
                <c:pt idx="69">
                  <c:v>23.805</c:v>
                </c:pt>
                <c:pt idx="70">
                  <c:v>24.5</c:v>
                </c:pt>
                <c:pt idx="71">
                  <c:v>25.205</c:v>
                </c:pt>
                <c:pt idx="72">
                  <c:v>25.92</c:v>
                </c:pt>
                <c:pt idx="73">
                  <c:v>26.645</c:v>
                </c:pt>
                <c:pt idx="74">
                  <c:v>27.38</c:v>
                </c:pt>
                <c:pt idx="75">
                  <c:v>28.125</c:v>
                </c:pt>
                <c:pt idx="76">
                  <c:v>28.88</c:v>
                </c:pt>
                <c:pt idx="77">
                  <c:v>29.645</c:v>
                </c:pt>
                <c:pt idx="78">
                  <c:v>30.42</c:v>
                </c:pt>
                <c:pt idx="79">
                  <c:v>31.205</c:v>
                </c:pt>
                <c:pt idx="80">
                  <c:v>32</c:v>
                </c:pt>
                <c:pt idx="81">
                  <c:v>32.805</c:v>
                </c:pt>
                <c:pt idx="82">
                  <c:v>33.62</c:v>
                </c:pt>
                <c:pt idx="83">
                  <c:v>34.445</c:v>
                </c:pt>
                <c:pt idx="84">
                  <c:v>35.28</c:v>
                </c:pt>
                <c:pt idx="85">
                  <c:v>36.125</c:v>
                </c:pt>
                <c:pt idx="86">
                  <c:v>36.98</c:v>
                </c:pt>
                <c:pt idx="87">
                  <c:v>37.845</c:v>
                </c:pt>
                <c:pt idx="88">
                  <c:v>38.72</c:v>
                </c:pt>
                <c:pt idx="89">
                  <c:v>39.605</c:v>
                </c:pt>
                <c:pt idx="90">
                  <c:v>40.5</c:v>
                </c:pt>
                <c:pt idx="91">
                  <c:v>41.405</c:v>
                </c:pt>
                <c:pt idx="92">
                  <c:v>42.32</c:v>
                </c:pt>
                <c:pt idx="93">
                  <c:v>43.245</c:v>
                </c:pt>
                <c:pt idx="94">
                  <c:v>44.18</c:v>
                </c:pt>
                <c:pt idx="95">
                  <c:v>45.125</c:v>
                </c:pt>
                <c:pt idx="96">
                  <c:v>46.08</c:v>
                </c:pt>
                <c:pt idx="97">
                  <c:v>47.045</c:v>
                </c:pt>
                <c:pt idx="98">
                  <c:v>48.02</c:v>
                </c:pt>
                <c:pt idx="99">
                  <c:v>49.005</c:v>
                </c:pt>
                <c:pt idx="100">
                  <c:v>49.990000499999994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data'!$B$2:$B$102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data'!$F$2:$F$102</c:f>
              <c:numCache>
                <c:ptCount val="101"/>
                <c:pt idx="0">
                  <c:v>0</c:v>
                </c:pt>
                <c:pt idx="1">
                  <c:v>0.005033585350190606</c:v>
                </c:pt>
                <c:pt idx="2">
                  <c:v>0.02027073175190708</c:v>
                </c:pt>
                <c:pt idx="3">
                  <c:v>0.045920748470848594</c:v>
                </c:pt>
                <c:pt idx="4">
                  <c:v>0.08219945202552026</c:v>
                </c:pt>
                <c:pt idx="5">
                  <c:v>0.12932943875506453</c:v>
                </c:pt>
                <c:pt idx="6">
                  <c:v>0.18754037180877958</c:v>
                </c:pt>
                <c:pt idx="7">
                  <c:v>0.2570692834835313</c:v>
                </c:pt>
                <c:pt idx="8">
                  <c:v>0.33816089390512616</c:v>
                </c:pt>
                <c:pt idx="9">
                  <c:v>0.43106794712417695</c:v>
                </c:pt>
                <c:pt idx="10">
                  <c:v>0.5360515657826568</c:v>
                </c:pt>
                <c:pt idx="11">
                  <c:v>0.6533816255952161</c:v>
                </c:pt>
                <c:pt idx="12">
                  <c:v>0.7833371509884728</c:v>
                </c:pt>
                <c:pt idx="13">
                  <c:v>0.9262067333507957</c:v>
                </c:pt>
                <c:pt idx="14">
                  <c:v>1.0822889734584464</c:v>
                </c:pt>
                <c:pt idx="15">
                  <c:v>1.2518929497774707</c:v>
                </c:pt>
                <c:pt idx="16">
                  <c:v>1.4353387144778367</c:v>
                </c:pt>
                <c:pt idx="17">
                  <c:v>1.6329578191493397</c:v>
                </c:pt>
                <c:pt idx="18">
                  <c:v>1.8450938723838135</c:v>
                </c:pt>
                <c:pt idx="19">
                  <c:v>2.0721031315652567</c:v>
                </c:pt>
                <c:pt idx="20">
                  <c:v>2.3143551314210526</c:v>
                </c:pt>
                <c:pt idx="21">
                  <c:v>2.5722333521069913</c:v>
                </c:pt>
                <c:pt idx="22">
                  <c:v>2.846135929849993</c:v>
                </c:pt>
                <c:pt idx="23">
                  <c:v>3.1364764134407324</c:v>
                </c:pt>
                <c:pt idx="24">
                  <c:v>3.4436845701760603</c:v>
                </c:pt>
                <c:pt idx="25">
                  <c:v>3.7682072451781323</c:v>
                </c:pt>
                <c:pt idx="26">
                  <c:v>4.110509278392158</c:v>
                </c:pt>
                <c:pt idx="27">
                  <c:v>4.471074483970085</c:v>
                </c:pt>
                <c:pt idx="28">
                  <c:v>4.850406697203653</c:v>
                </c:pt>
                <c:pt idx="29">
                  <c:v>5.249030894677617</c:v>
                </c:pt>
                <c:pt idx="30">
                  <c:v>5.6674943938731985</c:v>
                </c:pt>
                <c:pt idx="31">
                  <c:v>6.106368139083202</c:v>
                </c:pt>
                <c:pt idx="32">
                  <c:v>6.5662480811984665</c:v>
                </c:pt>
                <c:pt idx="33">
                  <c:v>7.047756659712604</c:v>
                </c:pt>
                <c:pt idx="34">
                  <c:v>7.551544396166662</c:v>
                </c:pt>
                <c:pt idx="35">
                  <c:v>8.078291609245468</c:v>
                </c:pt>
                <c:pt idx="36">
                  <c:v>8.628710262841992</c:v>
                </c:pt>
                <c:pt idx="37">
                  <c:v>9.203545959655912</c:v>
                </c:pt>
                <c:pt idx="38">
                  <c:v>9.803580094300003</c:v>
                </c:pt>
                <c:pt idx="39">
                  <c:v>10.429632181478041</c:v>
                </c:pt>
                <c:pt idx="40">
                  <c:v>11.082562376599128</c:v>
                </c:pt>
                <c:pt idx="41">
                  <c:v>11.763274208237192</c:v>
                </c:pt>
                <c:pt idx="42">
                  <c:v>12.472717544167267</c:v>
                </c:pt>
                <c:pt idx="43">
                  <c:v>13.211891815354136</c:v>
                </c:pt>
                <c:pt idx="44">
                  <c:v>13.981849525294194</c:v>
                </c:pt>
                <c:pt idx="45">
                  <c:v>14.783700075562024</c:v>
                </c:pt>
                <c:pt idx="46">
                  <c:v>15.618613942381728</c:v>
                </c:pt>
                <c:pt idx="47">
                  <c:v>16.48782724359694</c:v>
                </c:pt>
                <c:pt idx="48">
                  <c:v>17.392646740666407</c:v>
                </c:pt>
                <c:pt idx="49">
                  <c:v>18.3344553263766</c:v>
                </c:pt>
                <c:pt idx="50">
                  <c:v>19.314718055994547</c:v>
                </c:pt>
                <c:pt idx="51">
                  <c:v>20.33498878774651</c:v>
                </c:pt>
                <c:pt idx="52">
                  <c:v>21.396917508020067</c:v>
                </c:pt>
                <c:pt idx="53">
                  <c:v>22.502258427803326</c:v>
                </c:pt>
                <c:pt idx="54">
                  <c:v>23.652878949899673</c:v>
                </c:pt>
                <c:pt idx="55">
                  <c:v>24.850769621777204</c:v>
                </c:pt>
                <c:pt idx="56">
                  <c:v>26.098055206983076</c:v>
                </c:pt>
                <c:pt idx="57">
                  <c:v>27.397007029452936</c:v>
                </c:pt>
                <c:pt idx="58">
                  <c:v>28.750056770472327</c:v>
                </c:pt>
                <c:pt idx="59">
                  <c:v>30.15981192837836</c:v>
                </c:pt>
                <c:pt idx="60">
                  <c:v>31.629073187415543</c:v>
                </c:pt>
                <c:pt idx="61">
                  <c:v>33.16085398584454</c:v>
                </c:pt>
                <c:pt idx="62">
                  <c:v>34.75840262617061</c:v>
                </c:pt>
                <c:pt idx="63">
                  <c:v>36.425227334386705</c:v>
                </c:pt>
                <c:pt idx="64">
                  <c:v>38.16512475319814</c:v>
                </c:pt>
                <c:pt idx="65">
                  <c:v>39.9822124498678</c:v>
                </c:pt>
                <c:pt idx="66">
                  <c:v>41.88096613719301</c:v>
                </c:pt>
                <c:pt idx="67">
                  <c:v>43.86626245216115</c:v>
                </c:pt>
                <c:pt idx="68">
                  <c:v>45.94342831883648</c:v>
                </c:pt>
                <c:pt idx="69">
                  <c:v>48.11829815029455</c:v>
                </c:pt>
                <c:pt idx="70">
                  <c:v>50.39728043259362</c:v>
                </c:pt>
                <c:pt idx="71">
                  <c:v>52.78743560016176</c:v>
                </c:pt>
                <c:pt idx="72">
                  <c:v>55.2965675812888</c:v>
                </c:pt>
                <c:pt idx="73">
                  <c:v>57.933331998376275</c:v>
                </c:pt>
                <c:pt idx="74">
                  <c:v>60.707364796660954</c:v>
                </c:pt>
                <c:pt idx="75">
                  <c:v>63.629436111989094</c:v>
                </c:pt>
                <c:pt idx="76">
                  <c:v>66.71163556401456</c:v>
                </c:pt>
                <c:pt idx="77">
                  <c:v>69.96759700589416</c:v>
                </c:pt>
                <c:pt idx="78">
                  <c:v>73.41277326297757</c:v>
                </c:pt>
                <c:pt idx="79">
                  <c:v>77.06477482646687</c:v>
                </c:pt>
                <c:pt idx="80">
                  <c:v>80.94379124341009</c:v>
                </c:pt>
                <c:pt idx="81">
                  <c:v>85.07312068216515</c:v>
                </c:pt>
                <c:pt idx="82">
                  <c:v>89.47984280919269</c:v>
                </c:pt>
                <c:pt idx="83">
                  <c:v>94.19568419318756</c:v>
                </c:pt>
                <c:pt idx="84">
                  <c:v>99.25814637483103</c:v>
                </c:pt>
                <c:pt idx="85">
                  <c:v>104.71199848858816</c:v>
                </c:pt>
                <c:pt idx="86">
                  <c:v>110.61128563728334</c:v>
                </c:pt>
                <c:pt idx="87">
                  <c:v>117.0220828526555</c:v>
                </c:pt>
                <c:pt idx="88">
                  <c:v>124.0263536200091</c:v>
                </c:pt>
                <c:pt idx="89">
                  <c:v>131.72749131897206</c:v>
                </c:pt>
                <c:pt idx="90">
                  <c:v>140.25850929940458</c:v>
                </c:pt>
                <c:pt idx="91">
                  <c:v>149.79456086518724</c:v>
                </c:pt>
                <c:pt idx="92">
                  <c:v>160.57286443082558</c:v>
                </c:pt>
                <c:pt idx="93">
                  <c:v>172.92600369327783</c:v>
                </c:pt>
                <c:pt idx="94">
                  <c:v>187.34107167600365</c:v>
                </c:pt>
                <c:pt idx="95">
                  <c:v>204.57322735539913</c:v>
                </c:pt>
                <c:pt idx="96">
                  <c:v>225.8875824868201</c:v>
                </c:pt>
                <c:pt idx="97">
                  <c:v>253.6557897319982</c:v>
                </c:pt>
                <c:pt idx="98">
                  <c:v>293.2023005428146</c:v>
                </c:pt>
                <c:pt idx="99">
                  <c:v>361.51701859880916</c:v>
                </c:pt>
                <c:pt idx="100">
                  <c:v>821.0440371975671</c:v>
                </c:pt>
              </c:numCache>
            </c:numRef>
          </c:yVal>
          <c:smooth val="1"/>
        </c:ser>
        <c:axId val="60992454"/>
        <c:axId val="12061175"/>
      </c:scatterChart>
      <c:valAx>
        <c:axId val="609924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valuation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12061175"/>
        <c:crosses val="autoZero"/>
        <c:crossBetween val="midCat"/>
        <c:dispUnits/>
      </c:valAx>
      <c:valAx>
        <c:axId val="1206117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60992454"/>
        <c:crosses val="autoZero"/>
        <c:crossBetween val="midCat"/>
        <c:dispUnits/>
        <c:majorUnit val="2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Symmetric equilibrium strategies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85"/>
          <c:w val="0.932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data'!$H$2:$H$102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data'!$I$2:$I$102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50.00980392156863</c:v>
                </c:pt>
                <c:pt idx="52">
                  <c:v>50.03846153846154</c:v>
                </c:pt>
                <c:pt idx="53">
                  <c:v>50.08490566037736</c:v>
                </c:pt>
                <c:pt idx="54">
                  <c:v>50.14814814814815</c:v>
                </c:pt>
                <c:pt idx="55">
                  <c:v>50.22727272727273</c:v>
                </c:pt>
                <c:pt idx="56">
                  <c:v>50.32142857142857</c:v>
                </c:pt>
                <c:pt idx="57">
                  <c:v>50.42982456140351</c:v>
                </c:pt>
                <c:pt idx="58">
                  <c:v>50.55172413793103</c:v>
                </c:pt>
                <c:pt idx="59">
                  <c:v>50.686440677966104</c:v>
                </c:pt>
                <c:pt idx="60">
                  <c:v>50.83333333333333</c:v>
                </c:pt>
                <c:pt idx="61">
                  <c:v>50.99180327868852</c:v>
                </c:pt>
                <c:pt idx="62">
                  <c:v>51.16129032258064</c:v>
                </c:pt>
                <c:pt idx="63">
                  <c:v>51.34126984126984</c:v>
                </c:pt>
                <c:pt idx="64">
                  <c:v>51.53125</c:v>
                </c:pt>
                <c:pt idx="65">
                  <c:v>51.730769230769226</c:v>
                </c:pt>
                <c:pt idx="66">
                  <c:v>51.93939393939394</c:v>
                </c:pt>
                <c:pt idx="67">
                  <c:v>52.156716417910445</c:v>
                </c:pt>
                <c:pt idx="68">
                  <c:v>52.38235294117647</c:v>
                </c:pt>
                <c:pt idx="69">
                  <c:v>52.61594202898551</c:v>
                </c:pt>
                <c:pt idx="70">
                  <c:v>52.85714285714286</c:v>
                </c:pt>
                <c:pt idx="71">
                  <c:v>53.1056338028169</c:v>
                </c:pt>
                <c:pt idx="72">
                  <c:v>53.361111111111114</c:v>
                </c:pt>
                <c:pt idx="73">
                  <c:v>53.62328767123287</c:v>
                </c:pt>
                <c:pt idx="74">
                  <c:v>53.89189189189189</c:v>
                </c:pt>
                <c:pt idx="75">
                  <c:v>54.16666666666667</c:v>
                </c:pt>
                <c:pt idx="76">
                  <c:v>54.44736842105263</c:v>
                </c:pt>
                <c:pt idx="77">
                  <c:v>54.73376623376623</c:v>
                </c:pt>
                <c:pt idx="78">
                  <c:v>55.02564102564102</c:v>
                </c:pt>
                <c:pt idx="79">
                  <c:v>55.322784810126585</c:v>
                </c:pt>
                <c:pt idx="80">
                  <c:v>55.625</c:v>
                </c:pt>
                <c:pt idx="81">
                  <c:v>55.9320987654321</c:v>
                </c:pt>
                <c:pt idx="82">
                  <c:v>56.24390243902439</c:v>
                </c:pt>
                <c:pt idx="83">
                  <c:v>56.56024096385542</c:v>
                </c:pt>
                <c:pt idx="84">
                  <c:v>56.88095238095238</c:v>
                </c:pt>
                <c:pt idx="85">
                  <c:v>57.205882352941174</c:v>
                </c:pt>
                <c:pt idx="86">
                  <c:v>57.53488372093023</c:v>
                </c:pt>
                <c:pt idx="87">
                  <c:v>57.867816091954026</c:v>
                </c:pt>
                <c:pt idx="88">
                  <c:v>58.20454545454545</c:v>
                </c:pt>
                <c:pt idx="89">
                  <c:v>58.54494382022472</c:v>
                </c:pt>
                <c:pt idx="90">
                  <c:v>58.888888888888886</c:v>
                </c:pt>
                <c:pt idx="91">
                  <c:v>59.23626373626374</c:v>
                </c:pt>
                <c:pt idx="92">
                  <c:v>59.58695652173913</c:v>
                </c:pt>
                <c:pt idx="93">
                  <c:v>59.94086021505376</c:v>
                </c:pt>
                <c:pt idx="94">
                  <c:v>60.29787234042553</c:v>
                </c:pt>
                <c:pt idx="95">
                  <c:v>60.6578947368421</c:v>
                </c:pt>
                <c:pt idx="96">
                  <c:v>61.020833333333336</c:v>
                </c:pt>
                <c:pt idx="97">
                  <c:v>61.386597938144334</c:v>
                </c:pt>
                <c:pt idx="98">
                  <c:v>61.755102040816325</c:v>
                </c:pt>
                <c:pt idx="99">
                  <c:v>62.12626262626263</c:v>
                </c:pt>
                <c:pt idx="100">
                  <c:v>62.4962501250125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data'!$H$2:$H$102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data'!$J$2:$J$102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data'!$H$2:$H$102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data'!$K$2:$K$102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74.995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data'!$H$2:$H$102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xVal>
          <c:yVal>
            <c:numRef>
              <c:f>'Chart data'!$L$2:$L$102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99.99</c:v>
                </c:pt>
              </c:numCache>
            </c:numRef>
          </c:yVal>
          <c:smooth val="1"/>
        </c:ser>
        <c:axId val="41441712"/>
        <c:axId val="37431089"/>
      </c:scatterChart>
      <c:valAx>
        <c:axId val="414417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valuation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1441712"/>
        <c:crosses val="autoZero"/>
        <c:crossBetween val="midCat"/>
        <c:dispUnits/>
        <c:majorUnit val="2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4</xdr:col>
      <xdr:colOff>1009650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1500" y="2457450"/>
        <a:ext cx="4343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4</xdr:col>
      <xdr:colOff>1009650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71500" y="2457450"/>
        <a:ext cx="4343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8.421875" style="0" bestFit="1" customWidth="1"/>
    <col min="2" max="7" width="16.7109375" style="0" customWidth="1"/>
    <col min="8" max="8" width="12.421875" style="0" bestFit="1" customWidth="1"/>
  </cols>
  <sheetData>
    <row r="1" spans="1:7" ht="15.75">
      <c r="A1" s="56" t="s">
        <v>25</v>
      </c>
      <c r="B1" s="56"/>
      <c r="C1" s="56"/>
      <c r="D1" s="56"/>
      <c r="E1" s="56"/>
      <c r="F1" s="56"/>
      <c r="G1" s="56"/>
    </row>
    <row r="3" ht="12.75">
      <c r="B3" t="s">
        <v>17</v>
      </c>
    </row>
    <row r="4" ht="12.75">
      <c r="B4" t="s">
        <v>18</v>
      </c>
    </row>
    <row r="5" ht="12.75">
      <c r="B5" t="s">
        <v>19</v>
      </c>
    </row>
    <row r="6" ht="12.75">
      <c r="B6" t="s">
        <v>26</v>
      </c>
    </row>
    <row r="8" ht="12.75">
      <c r="B8" t="s">
        <v>20</v>
      </c>
    </row>
    <row r="9" ht="12.75">
      <c r="B9" t="s">
        <v>21</v>
      </c>
    </row>
    <row r="10" ht="12.75">
      <c r="B10" s="33" t="s">
        <v>22</v>
      </c>
    </row>
    <row r="12" ht="12.75">
      <c r="B12" t="s">
        <v>23</v>
      </c>
    </row>
    <row r="13" ht="12.75">
      <c r="B13" t="s">
        <v>27</v>
      </c>
    </row>
    <row r="14" ht="12.75">
      <c r="B14" t="s">
        <v>24</v>
      </c>
    </row>
    <row r="20" ht="12.75">
      <c r="F20" s="22" t="s">
        <v>3</v>
      </c>
    </row>
    <row r="22" ht="12.75">
      <c r="F22" s="20" t="s">
        <v>1</v>
      </c>
    </row>
    <row r="23" spans="8:9" ht="12.75">
      <c r="H23" s="1"/>
      <c r="I23" s="4"/>
    </row>
    <row r="24" spans="6:9" ht="12.75">
      <c r="F24" s="18"/>
      <c r="H24" s="2"/>
      <c r="I24" s="4"/>
    </row>
    <row r="25" spans="8:9" ht="12.75">
      <c r="H25" s="2"/>
      <c r="I25" s="4"/>
    </row>
    <row r="26" spans="6:9" ht="12.75">
      <c r="F26" s="19" t="s">
        <v>0</v>
      </c>
      <c r="H26" s="2"/>
      <c r="I26" s="4"/>
    </row>
    <row r="27" spans="6:9" ht="12.75">
      <c r="F27" s="21" t="s">
        <v>2</v>
      </c>
      <c r="H27" s="2"/>
      <c r="I27" s="4"/>
    </row>
    <row r="28" spans="8:9" ht="12.75">
      <c r="H28" s="3"/>
      <c r="I28" s="4"/>
    </row>
    <row r="29" spans="8:10" ht="12.75">
      <c r="H29" s="1"/>
      <c r="I29" s="1"/>
      <c r="J29" s="4"/>
    </row>
    <row r="30" spans="8:10" ht="12.75">
      <c r="H30" s="5"/>
      <c r="I30" s="5"/>
      <c r="J30" s="4"/>
    </row>
    <row r="31" spans="8:10" ht="12.75">
      <c r="H31" s="5"/>
      <c r="I31" s="5"/>
      <c r="J31" s="4"/>
    </row>
    <row r="32" spans="8:10" ht="12.75">
      <c r="H32" s="5"/>
      <c r="I32" s="5"/>
      <c r="J32" s="4"/>
    </row>
    <row r="33" spans="8:10" ht="12.75">
      <c r="H33" s="5"/>
      <c r="I33" s="5"/>
      <c r="J33" s="4"/>
    </row>
    <row r="35" spans="3:6" ht="13.5" thickBot="1">
      <c r="C35" s="37" t="s">
        <v>14</v>
      </c>
      <c r="D35" s="37"/>
      <c r="E35" s="37"/>
      <c r="F35" s="37"/>
    </row>
    <row r="36" spans="2:6" ht="13.5" thickBot="1">
      <c r="B36" s="10" t="s">
        <v>10</v>
      </c>
      <c r="C36" s="15" t="s">
        <v>0</v>
      </c>
      <c r="D36" s="15" t="s">
        <v>1</v>
      </c>
      <c r="E36" s="15" t="s">
        <v>2</v>
      </c>
      <c r="F36" s="15" t="s">
        <v>3</v>
      </c>
    </row>
    <row r="37" spans="1:7" ht="12.75">
      <c r="A37" s="10" t="s">
        <v>11</v>
      </c>
      <c r="B37" s="31">
        <f ca="1">RAND()*100</f>
        <v>51.89995744734848</v>
      </c>
      <c r="C37" s="27">
        <f>B37/2</f>
        <v>25.94997872367424</v>
      </c>
      <c r="D37" s="25">
        <f>B37</f>
        <v>51.89995744734848</v>
      </c>
      <c r="E37" s="23">
        <f>B37^2/200</f>
        <v>13.468027915182914</v>
      </c>
      <c r="F37" s="29">
        <f>-B37-100*LN(100-B37)+100*LN(100)</f>
        <v>21.288754973277264</v>
      </c>
      <c r="G37" s="1"/>
    </row>
    <row r="38" spans="1:7" ht="13.5" thickBot="1">
      <c r="A38" s="10" t="s">
        <v>12</v>
      </c>
      <c r="B38" s="32">
        <f ca="1">RAND()*100</f>
        <v>38.242285145975806</v>
      </c>
      <c r="C38" s="28">
        <f>B38/2</f>
        <v>19.121142572987903</v>
      </c>
      <c r="D38" s="26">
        <f>B38</f>
        <v>38.242285145975806</v>
      </c>
      <c r="E38" s="24">
        <f>B38^2/200</f>
        <v>7.312361865930609</v>
      </c>
      <c r="F38" s="30">
        <f>-B38-100*LN(100-B38)+100*LN(100)</f>
        <v>9.952842991693842</v>
      </c>
      <c r="G38" s="5"/>
    </row>
    <row r="39" spans="1:7" ht="13.5" thickBot="1">
      <c r="A39" s="14"/>
      <c r="B39" s="10" t="s">
        <v>13</v>
      </c>
      <c r="C39" s="28">
        <f>MAX(C37,C38)</f>
        <v>25.94997872367424</v>
      </c>
      <c r="D39" s="26">
        <f>MIN(D37,D38)</f>
        <v>38.242285145975806</v>
      </c>
      <c r="E39" s="24">
        <f>E37+E38</f>
        <v>20.780389781113524</v>
      </c>
      <c r="F39" s="30">
        <f>2*MIN(F37,F38)</f>
        <v>19.905685983387684</v>
      </c>
      <c r="G39" s="5"/>
    </row>
    <row r="40" spans="2:7" ht="12.75">
      <c r="B40" s="6"/>
      <c r="C40" s="6"/>
      <c r="D40" s="6"/>
      <c r="E40" s="6"/>
      <c r="F40" s="8"/>
      <c r="G40" s="5"/>
    </row>
    <row r="41" spans="2:7" ht="13.5" thickBot="1">
      <c r="B41" s="6"/>
      <c r="C41" s="6" t="str">
        <f>ADDRESS(ROW($C$39),COLUMN($C$39))</f>
        <v>$C$39</v>
      </c>
      <c r="D41" s="6" t="str">
        <f>ADDRESS(ROW($D$39),COLUMN($D$39))</f>
        <v>$D$39</v>
      </c>
      <c r="E41" s="6" t="str">
        <f>ADDRESS(ROW($E$39),COLUMN($E$39))</f>
        <v>$E$39</v>
      </c>
      <c r="F41" s="8" t="str">
        <f>ADDRESS(ROW($F$39),COLUMN($F$39))</f>
        <v>$F$39</v>
      </c>
      <c r="G41" s="11" t="s">
        <v>4</v>
      </c>
    </row>
    <row r="42" spans="2:7" ht="13.5" thickBot="1">
      <c r="B42" s="6"/>
      <c r="C42" s="34">
        <v>33.321972379211054</v>
      </c>
      <c r="D42" s="35">
        <v>33.285963342483036</v>
      </c>
      <c r="E42" s="35">
        <v>33.302574031527435</v>
      </c>
      <c r="F42" s="36">
        <v>33.25304035249246</v>
      </c>
      <c r="G42" s="12" t="s">
        <v>5</v>
      </c>
    </row>
    <row r="43" spans="2:7" ht="12.75">
      <c r="B43" s="6"/>
      <c r="C43" s="7">
        <v>11.790395724139788</v>
      </c>
      <c r="D43" s="7">
        <v>23.560379103971776</v>
      </c>
      <c r="E43" s="7">
        <v>21.078815014722604</v>
      </c>
      <c r="F43" s="7">
        <v>57.67503846573949</v>
      </c>
      <c r="G43" s="13" t="s">
        <v>6</v>
      </c>
    </row>
    <row r="44" spans="2:7" ht="12.75">
      <c r="B44" s="6"/>
      <c r="C44" s="7">
        <v>0.07020253238555485</v>
      </c>
      <c r="D44" s="7">
        <v>4.2026366053882214E-05</v>
      </c>
      <c r="E44" s="7">
        <v>0.00011149200699069201</v>
      </c>
      <c r="F44" s="7">
        <v>1.77351466845721E-11</v>
      </c>
      <c r="G44" s="13" t="s">
        <v>7</v>
      </c>
    </row>
    <row r="45" spans="2:7" ht="12.75">
      <c r="B45" s="6"/>
      <c r="C45" s="7">
        <v>49.99995125800969</v>
      </c>
      <c r="D45" s="7">
        <v>99.90620003944211</v>
      </c>
      <c r="E45" s="7">
        <v>99.83195901299285</v>
      </c>
      <c r="F45" s="7">
        <v>1194.5398058110632</v>
      </c>
      <c r="G45" s="13" t="s">
        <v>8</v>
      </c>
    </row>
    <row r="46" spans="2:7" ht="12.75">
      <c r="B46" s="6"/>
      <c r="C46" s="9">
        <v>1000000</v>
      </c>
      <c r="D46" s="9">
        <v>1000000</v>
      </c>
      <c r="E46" s="9">
        <v>1000000</v>
      </c>
      <c r="F46" s="9">
        <v>1000000</v>
      </c>
      <c r="G46" s="13" t="s">
        <v>9</v>
      </c>
    </row>
  </sheetData>
  <mergeCells count="2">
    <mergeCell ref="C35:F35"/>
    <mergeCell ref="A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8.421875" style="0" bestFit="1" customWidth="1"/>
    <col min="2" max="7" width="16.7109375" style="0" customWidth="1"/>
    <col min="8" max="8" width="12.421875" style="0" bestFit="1" customWidth="1"/>
  </cols>
  <sheetData>
    <row r="1" spans="2:6" ht="15.75">
      <c r="B1" s="56" t="s">
        <v>30</v>
      </c>
      <c r="C1" s="56"/>
      <c r="D1" s="56"/>
      <c r="E1" s="56"/>
      <c r="F1" s="56"/>
    </row>
    <row r="3" ht="12.75">
      <c r="B3" t="s">
        <v>32</v>
      </c>
    </row>
    <row r="4" ht="12.75">
      <c r="B4" t="s">
        <v>33</v>
      </c>
    </row>
    <row r="5" ht="12.75">
      <c r="B5" t="s">
        <v>34</v>
      </c>
    </row>
    <row r="6" ht="12.75">
      <c r="B6" t="s">
        <v>35</v>
      </c>
    </row>
    <row r="8" ht="12.75">
      <c r="B8" t="s">
        <v>36</v>
      </c>
    </row>
    <row r="9" spans="2:7" ht="12.75">
      <c r="B9" t="s">
        <v>37</v>
      </c>
      <c r="G9" s="57" t="s">
        <v>43</v>
      </c>
    </row>
    <row r="10" spans="2:7" ht="12.75">
      <c r="B10" s="33" t="s">
        <v>38</v>
      </c>
      <c r="G10" s="57" t="s">
        <v>44</v>
      </c>
    </row>
    <row r="11" ht="12.75">
      <c r="G11" s="57" t="s">
        <v>45</v>
      </c>
    </row>
    <row r="12" spans="2:7" ht="12.75">
      <c r="B12" t="s">
        <v>23</v>
      </c>
      <c r="G12" s="57" t="s">
        <v>46</v>
      </c>
    </row>
    <row r="13" spans="2:7" ht="12.75">
      <c r="B13" t="s">
        <v>42</v>
      </c>
      <c r="G13" s="57" t="s">
        <v>47</v>
      </c>
    </row>
    <row r="14" spans="2:7" ht="12.75">
      <c r="B14" t="s">
        <v>31</v>
      </c>
      <c r="G14" s="57" t="s">
        <v>48</v>
      </c>
    </row>
    <row r="20" ht="12.75">
      <c r="F20" s="22"/>
    </row>
    <row r="22" ht="12.75">
      <c r="F22" s="22" t="s">
        <v>39</v>
      </c>
    </row>
    <row r="23" spans="8:9" ht="12.75">
      <c r="H23" s="1"/>
      <c r="I23" s="4"/>
    </row>
    <row r="24" spans="6:9" ht="12.75">
      <c r="F24" s="40" t="s">
        <v>40</v>
      </c>
      <c r="H24" s="2"/>
      <c r="I24" s="4"/>
    </row>
    <row r="25" spans="6:9" ht="12.75">
      <c r="F25" s="41" t="s">
        <v>41</v>
      </c>
      <c r="H25" s="2"/>
      <c r="I25" s="4"/>
    </row>
    <row r="26" spans="6:9" ht="12.75">
      <c r="F26" s="42"/>
      <c r="H26" s="2"/>
      <c r="I26" s="4"/>
    </row>
    <row r="27" spans="8:9" ht="12.75">
      <c r="H27" s="2"/>
      <c r="I27" s="4"/>
    </row>
    <row r="28" spans="8:13" ht="12.75">
      <c r="H28" s="3"/>
      <c r="I28" s="1"/>
      <c r="J28" s="1"/>
      <c r="K28" s="1"/>
      <c r="L28" s="1"/>
      <c r="M28" s="4"/>
    </row>
    <row r="29" spans="8:13" ht="12.75">
      <c r="H29" s="1"/>
      <c r="I29" s="39"/>
      <c r="J29" s="39"/>
      <c r="K29" s="39"/>
      <c r="L29" s="39"/>
      <c r="M29" s="4"/>
    </row>
    <row r="30" spans="8:13" ht="12.75">
      <c r="H30" s="5"/>
      <c r="I30" s="39"/>
      <c r="J30" s="39"/>
      <c r="K30" s="39"/>
      <c r="L30" s="39"/>
      <c r="M30" s="4"/>
    </row>
    <row r="31" spans="8:13" ht="12.75">
      <c r="H31" s="5"/>
      <c r="I31" s="39"/>
      <c r="J31" s="39"/>
      <c r="K31" s="39"/>
      <c r="L31" s="39"/>
      <c r="M31" s="4"/>
    </row>
    <row r="32" spans="8:13" ht="12.75">
      <c r="H32" s="5"/>
      <c r="I32" s="39"/>
      <c r="J32" s="39"/>
      <c r="K32" s="39"/>
      <c r="L32" s="39"/>
      <c r="M32" s="4"/>
    </row>
    <row r="33" spans="8:13" ht="12.75">
      <c r="H33" s="5"/>
      <c r="I33" s="38"/>
      <c r="J33" s="38"/>
      <c r="K33" s="38"/>
      <c r="L33" s="38"/>
      <c r="M33" s="4"/>
    </row>
    <row r="35" spans="3:6" ht="13.5" thickBot="1">
      <c r="C35" s="37" t="s">
        <v>14</v>
      </c>
      <c r="D35" s="37"/>
      <c r="E35" s="37"/>
      <c r="F35" s="37"/>
    </row>
    <row r="36" spans="3:6" ht="13.5" thickBot="1">
      <c r="C36" s="43" t="s">
        <v>28</v>
      </c>
      <c r="D36" s="44">
        <v>50</v>
      </c>
      <c r="E36" s="43" t="s">
        <v>29</v>
      </c>
      <c r="F36" s="44">
        <v>25</v>
      </c>
    </row>
    <row r="37" spans="2:6" ht="13.5" thickBot="1">
      <c r="B37" s="10" t="s">
        <v>10</v>
      </c>
      <c r="C37" s="45" t="s">
        <v>0</v>
      </c>
      <c r="D37" s="46" t="s">
        <v>1</v>
      </c>
      <c r="E37" s="45" t="s">
        <v>0</v>
      </c>
      <c r="F37" s="46" t="s">
        <v>1</v>
      </c>
    </row>
    <row r="38" spans="1:7" ht="12.75">
      <c r="A38" s="10" t="s">
        <v>11</v>
      </c>
      <c r="B38" s="31">
        <f ca="1">RAND()*100</f>
        <v>34.68368257825078</v>
      </c>
      <c r="C38" s="53">
        <f>IF(B38&lt;50,0,B38/2+1250/B38)</f>
        <v>0</v>
      </c>
      <c r="D38" s="48">
        <f>IF(B38&lt;=50,0,B38)</f>
        <v>0</v>
      </c>
      <c r="E38" s="47">
        <f>IF(B38&lt;50,0,IF(B39&lt;50,0,(B38+50)/2))</f>
        <v>0</v>
      </c>
      <c r="F38" s="48">
        <f>IF(D38&lt;=50,0,D38)</f>
        <v>0</v>
      </c>
      <c r="G38" s="1"/>
    </row>
    <row r="39" spans="1:7" ht="13.5" thickBot="1">
      <c r="A39" s="10" t="s">
        <v>12</v>
      </c>
      <c r="B39" s="32">
        <f ca="1">RAND()*100</f>
        <v>79.40357913208835</v>
      </c>
      <c r="C39" s="54">
        <f>IF(B39&lt;50,0,B39/2+1250/B39)</f>
        <v>55.44415299176101</v>
      </c>
      <c r="D39" s="50">
        <f>IF(B39&lt;=50,0,B39)</f>
        <v>79.40357913208835</v>
      </c>
      <c r="E39" s="49">
        <f>IF(B39&lt;50,0,IF(B38&lt;50,0,(B39+50)/2))</f>
        <v>0</v>
      </c>
      <c r="F39" s="50">
        <f>IF(D39&lt;=50,0,D39)</f>
        <v>79.40357913208835</v>
      </c>
      <c r="G39" s="5"/>
    </row>
    <row r="40" spans="1:7" ht="13.5" thickBot="1">
      <c r="A40" s="14"/>
      <c r="B40" s="10" t="s">
        <v>13</v>
      </c>
      <c r="C40" s="55">
        <f>MAX(C38,C39)</f>
        <v>55.44415299176101</v>
      </c>
      <c r="D40" s="52">
        <f>IF(MAX(D38:D39)=0,0,IF(MIN(D38:D39)=0,50,MIN(D38:D39)))</f>
        <v>50</v>
      </c>
      <c r="E40" s="51">
        <f>MAX(E38:E39)+IF(B38&gt;=50,F36,0)+IF(B39&gt;=50,F36,0)</f>
        <v>25</v>
      </c>
      <c r="F40" s="52">
        <f>MIN(F38:F39)+IF(B38&gt;=50,F36,0)+IF(B39&gt;=50,F36,0)</f>
        <v>25</v>
      </c>
      <c r="G40" s="5"/>
    </row>
    <row r="41" spans="2:7" ht="12.75">
      <c r="B41" s="6"/>
      <c r="C41" s="6"/>
      <c r="D41" s="6"/>
      <c r="E41" s="6"/>
      <c r="F41" s="8"/>
      <c r="G41" s="5"/>
    </row>
    <row r="42" spans="2:7" ht="13.5" thickBot="1">
      <c r="B42" s="6"/>
      <c r="C42" s="6" t="str">
        <f>ADDRESS(ROW($C$40),COLUMN($C$40))</f>
        <v>$C$40</v>
      </c>
      <c r="D42" s="6" t="str">
        <f>ADDRESS(ROW($D$40),COLUMN($D$40))</f>
        <v>$D$40</v>
      </c>
      <c r="E42" s="6" t="str">
        <f>ADDRESS(ROW($E$40),COLUMN($E$40))</f>
        <v>$E$40</v>
      </c>
      <c r="F42" s="8" t="str">
        <f>ADDRESS(ROW($F$40),COLUMN($F$40))</f>
        <v>$F$40</v>
      </c>
      <c r="G42" s="11" t="s">
        <v>4</v>
      </c>
    </row>
    <row r="43" spans="2:7" ht="13.5" thickBot="1">
      <c r="B43" s="6"/>
      <c r="C43" s="34">
        <v>41.64711051552758</v>
      </c>
      <c r="D43" s="35">
        <v>41.65504224619332</v>
      </c>
      <c r="E43" s="35">
        <v>41.65417160058352</v>
      </c>
      <c r="F43" s="36">
        <v>41.66291724619332</v>
      </c>
      <c r="G43" s="12" t="s">
        <v>5</v>
      </c>
    </row>
    <row r="44" spans="2:7" ht="12.75">
      <c r="B44" s="6"/>
      <c r="C44" s="7">
        <v>24.29512603694811</v>
      </c>
      <c r="D44" s="7">
        <v>25.699759507864425</v>
      </c>
      <c r="E44" s="7">
        <v>44.58207095239172</v>
      </c>
      <c r="F44" s="7">
        <v>44.888419597297045</v>
      </c>
      <c r="G44" s="13" t="s">
        <v>6</v>
      </c>
    </row>
    <row r="45" spans="2:7" ht="12.75">
      <c r="B45" s="6"/>
      <c r="C45" s="7">
        <v>0</v>
      </c>
      <c r="D45" s="7">
        <v>0</v>
      </c>
      <c r="E45" s="7">
        <v>0</v>
      </c>
      <c r="F45" s="7">
        <v>0</v>
      </c>
      <c r="G45" s="13" t="s">
        <v>7</v>
      </c>
    </row>
    <row r="46" spans="2:7" ht="12.75">
      <c r="B46" s="6"/>
      <c r="C46" s="7">
        <v>62.499969050096446</v>
      </c>
      <c r="D46" s="7">
        <v>99.96661945530599</v>
      </c>
      <c r="E46" s="7">
        <v>124.99995630983231</v>
      </c>
      <c r="F46" s="7">
        <v>149.966619455306</v>
      </c>
      <c r="G46" s="13" t="s">
        <v>8</v>
      </c>
    </row>
    <row r="47" spans="2:7" ht="12.75">
      <c r="B47" s="6"/>
      <c r="C47" s="9">
        <v>1000000</v>
      </c>
      <c r="D47" s="9">
        <v>1000000</v>
      </c>
      <c r="E47" s="9">
        <v>1000000</v>
      </c>
      <c r="F47" s="9">
        <v>1000000</v>
      </c>
      <c r="G47" s="13" t="s">
        <v>9</v>
      </c>
    </row>
    <row r="48" spans="3:6" ht="12.75">
      <c r="C48" s="6"/>
      <c r="D48" s="6"/>
      <c r="E48" s="6"/>
      <c r="F48" s="6"/>
    </row>
  </sheetData>
  <mergeCells count="3">
    <mergeCell ref="C35:F35"/>
    <mergeCell ref="B1:F1"/>
    <mergeCell ref="F25:F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1" sqref="A1"/>
    </sheetView>
  </sheetViews>
  <sheetFormatPr defaultColWidth="9.140625" defaultRowHeight="12.75"/>
  <cols>
    <col min="2" max="6" width="15.7109375" style="0" customWidth="1"/>
    <col min="8" max="12" width="15.7109375" style="0" customWidth="1"/>
  </cols>
  <sheetData>
    <row r="1" spans="2:12" ht="12.75">
      <c r="B1" s="17" t="s">
        <v>10</v>
      </c>
      <c r="C1" s="17" t="s">
        <v>0</v>
      </c>
      <c r="D1" s="17" t="s">
        <v>1</v>
      </c>
      <c r="E1" s="17" t="s">
        <v>2</v>
      </c>
      <c r="F1" s="17" t="s">
        <v>3</v>
      </c>
      <c r="H1" s="17" t="s">
        <v>10</v>
      </c>
      <c r="I1" s="17" t="s">
        <v>0</v>
      </c>
      <c r="J1" s="17" t="s">
        <v>1</v>
      </c>
      <c r="K1" s="17" t="s">
        <v>2</v>
      </c>
      <c r="L1" s="17" t="s">
        <v>3</v>
      </c>
    </row>
    <row r="2" spans="1:12" ht="12.75">
      <c r="A2" s="10" t="s">
        <v>16</v>
      </c>
      <c r="B2" s="16">
        <v>0</v>
      </c>
      <c r="C2" s="16">
        <f>B2/2</f>
        <v>0</v>
      </c>
      <c r="D2" s="16">
        <f>B2</f>
        <v>0</v>
      </c>
      <c r="E2" s="16">
        <f>B2^2/200</f>
        <v>0</v>
      </c>
      <c r="F2" s="16">
        <f>-B2-100*LN(100-B2)+100*LN(100)</f>
        <v>0</v>
      </c>
      <c r="H2" s="16">
        <v>0</v>
      </c>
      <c r="I2" s="16">
        <f>IF(H2&lt;50,0,H2/2+1250/H2)</f>
        <v>0</v>
      </c>
      <c r="J2" s="16">
        <f>IF(H2&lt;=50,0,H2)</f>
        <v>0</v>
      </c>
      <c r="K2" s="16">
        <f>IF(H2&lt;50,0,(H2+50)/2)</f>
        <v>0</v>
      </c>
      <c r="L2" s="16">
        <f>IF(J2&lt;=50,0,J2)</f>
        <v>0</v>
      </c>
    </row>
    <row r="3" spans="1:12" ht="12.75">
      <c r="A3" s="10" t="s">
        <v>15</v>
      </c>
      <c r="B3" s="16">
        <v>1</v>
      </c>
      <c r="C3" s="16">
        <f aca="true" t="shared" si="0" ref="C3:C66">B3/2</f>
        <v>0.5</v>
      </c>
      <c r="D3" s="16">
        <f aca="true" t="shared" si="1" ref="D3:D66">B3</f>
        <v>1</v>
      </c>
      <c r="E3" s="16">
        <f aca="true" t="shared" si="2" ref="E3:E66">B3^2/200</f>
        <v>0.005</v>
      </c>
      <c r="F3" s="16">
        <f aca="true" t="shared" si="3" ref="F3:F66">-B3-100*LN(100-B3)+100*LN(100)</f>
        <v>0.005033585350190606</v>
      </c>
      <c r="H3" s="16">
        <v>1</v>
      </c>
      <c r="I3" s="16">
        <f aca="true" t="shared" si="4" ref="I3:I66">IF(H3&lt;50,0,H3/2+1250/H3)</f>
        <v>0</v>
      </c>
      <c r="J3" s="16">
        <f aca="true" t="shared" si="5" ref="J3:J66">IF(H3&lt;=50,0,H3)</f>
        <v>0</v>
      </c>
      <c r="K3" s="16">
        <f aca="true" t="shared" si="6" ref="K3:K66">IF(H3&lt;50,0,(H3+50)/2)</f>
        <v>0</v>
      </c>
      <c r="L3" s="16">
        <f aca="true" t="shared" si="7" ref="L3:L66">IF(J3&lt;=50,0,J3)</f>
        <v>0</v>
      </c>
    </row>
    <row r="4" spans="2:12" ht="12.75">
      <c r="B4" s="16">
        <v>2</v>
      </c>
      <c r="C4" s="16">
        <f t="shared" si="0"/>
        <v>1</v>
      </c>
      <c r="D4" s="16">
        <f t="shared" si="1"/>
        <v>2</v>
      </c>
      <c r="E4" s="16">
        <f t="shared" si="2"/>
        <v>0.02</v>
      </c>
      <c r="F4" s="16">
        <f t="shared" si="3"/>
        <v>0.02027073175190708</v>
      </c>
      <c r="H4" s="16">
        <v>2</v>
      </c>
      <c r="I4" s="16">
        <f t="shared" si="4"/>
        <v>0</v>
      </c>
      <c r="J4" s="16">
        <f t="shared" si="5"/>
        <v>0</v>
      </c>
      <c r="K4" s="16">
        <f t="shared" si="6"/>
        <v>0</v>
      </c>
      <c r="L4" s="16">
        <f t="shared" si="7"/>
        <v>0</v>
      </c>
    </row>
    <row r="5" spans="2:12" ht="12.75">
      <c r="B5" s="16">
        <v>3</v>
      </c>
      <c r="C5" s="16">
        <f t="shared" si="0"/>
        <v>1.5</v>
      </c>
      <c r="D5" s="16">
        <f t="shared" si="1"/>
        <v>3</v>
      </c>
      <c r="E5" s="16">
        <f t="shared" si="2"/>
        <v>0.045</v>
      </c>
      <c r="F5" s="16">
        <f t="shared" si="3"/>
        <v>0.045920748470848594</v>
      </c>
      <c r="H5" s="16">
        <v>3</v>
      </c>
      <c r="I5" s="16">
        <f t="shared" si="4"/>
        <v>0</v>
      </c>
      <c r="J5" s="16">
        <f t="shared" si="5"/>
        <v>0</v>
      </c>
      <c r="K5" s="16">
        <f t="shared" si="6"/>
        <v>0</v>
      </c>
      <c r="L5" s="16">
        <f t="shared" si="7"/>
        <v>0</v>
      </c>
    </row>
    <row r="6" spans="2:12" ht="12.75">
      <c r="B6" s="16">
        <v>4</v>
      </c>
      <c r="C6" s="16">
        <f t="shared" si="0"/>
        <v>2</v>
      </c>
      <c r="D6" s="16">
        <f t="shared" si="1"/>
        <v>4</v>
      </c>
      <c r="E6" s="16">
        <f t="shared" si="2"/>
        <v>0.08</v>
      </c>
      <c r="F6" s="16">
        <f t="shared" si="3"/>
        <v>0.08219945202552026</v>
      </c>
      <c r="H6" s="16">
        <v>4</v>
      </c>
      <c r="I6" s="16">
        <f t="shared" si="4"/>
        <v>0</v>
      </c>
      <c r="J6" s="16">
        <f t="shared" si="5"/>
        <v>0</v>
      </c>
      <c r="K6" s="16">
        <f t="shared" si="6"/>
        <v>0</v>
      </c>
      <c r="L6" s="16">
        <f t="shared" si="7"/>
        <v>0</v>
      </c>
    </row>
    <row r="7" spans="2:12" ht="12.75">
      <c r="B7" s="16">
        <v>5</v>
      </c>
      <c r="C7" s="16">
        <f t="shared" si="0"/>
        <v>2.5</v>
      </c>
      <c r="D7" s="16">
        <f t="shared" si="1"/>
        <v>5</v>
      </c>
      <c r="E7" s="16">
        <f t="shared" si="2"/>
        <v>0.125</v>
      </c>
      <c r="F7" s="16">
        <f t="shared" si="3"/>
        <v>0.12932943875506453</v>
      </c>
      <c r="H7" s="16">
        <v>5</v>
      </c>
      <c r="I7" s="16">
        <f t="shared" si="4"/>
        <v>0</v>
      </c>
      <c r="J7" s="16">
        <f t="shared" si="5"/>
        <v>0</v>
      </c>
      <c r="K7" s="16">
        <f t="shared" si="6"/>
        <v>0</v>
      </c>
      <c r="L7" s="16">
        <f t="shared" si="7"/>
        <v>0</v>
      </c>
    </row>
    <row r="8" spans="2:12" ht="12.75">
      <c r="B8" s="16">
        <v>6</v>
      </c>
      <c r="C8" s="16">
        <f t="shared" si="0"/>
        <v>3</v>
      </c>
      <c r="D8" s="16">
        <f t="shared" si="1"/>
        <v>6</v>
      </c>
      <c r="E8" s="16">
        <f t="shared" si="2"/>
        <v>0.18</v>
      </c>
      <c r="F8" s="16">
        <f t="shared" si="3"/>
        <v>0.18754037180877958</v>
      </c>
      <c r="H8" s="16">
        <v>6</v>
      </c>
      <c r="I8" s="16">
        <f t="shared" si="4"/>
        <v>0</v>
      </c>
      <c r="J8" s="16">
        <f t="shared" si="5"/>
        <v>0</v>
      </c>
      <c r="K8" s="16">
        <f t="shared" si="6"/>
        <v>0</v>
      </c>
      <c r="L8" s="16">
        <f t="shared" si="7"/>
        <v>0</v>
      </c>
    </row>
    <row r="9" spans="2:12" ht="12.75">
      <c r="B9" s="16">
        <v>7</v>
      </c>
      <c r="C9" s="16">
        <f t="shared" si="0"/>
        <v>3.5</v>
      </c>
      <c r="D9" s="16">
        <f t="shared" si="1"/>
        <v>7</v>
      </c>
      <c r="E9" s="16">
        <f t="shared" si="2"/>
        <v>0.245</v>
      </c>
      <c r="F9" s="16">
        <f t="shared" si="3"/>
        <v>0.2570692834835313</v>
      </c>
      <c r="H9" s="16">
        <v>7</v>
      </c>
      <c r="I9" s="16">
        <f t="shared" si="4"/>
        <v>0</v>
      </c>
      <c r="J9" s="16">
        <f t="shared" si="5"/>
        <v>0</v>
      </c>
      <c r="K9" s="16">
        <f t="shared" si="6"/>
        <v>0</v>
      </c>
      <c r="L9" s="16">
        <f t="shared" si="7"/>
        <v>0</v>
      </c>
    </row>
    <row r="10" spans="2:12" ht="12.75">
      <c r="B10" s="16">
        <v>8</v>
      </c>
      <c r="C10" s="16">
        <f t="shared" si="0"/>
        <v>4</v>
      </c>
      <c r="D10" s="16">
        <f t="shared" si="1"/>
        <v>8</v>
      </c>
      <c r="E10" s="16">
        <f t="shared" si="2"/>
        <v>0.32</v>
      </c>
      <c r="F10" s="16">
        <f t="shared" si="3"/>
        <v>0.33816089390512616</v>
      </c>
      <c r="H10" s="16">
        <v>8</v>
      </c>
      <c r="I10" s="16">
        <f t="shared" si="4"/>
        <v>0</v>
      </c>
      <c r="J10" s="16">
        <f t="shared" si="5"/>
        <v>0</v>
      </c>
      <c r="K10" s="16">
        <f t="shared" si="6"/>
        <v>0</v>
      </c>
      <c r="L10" s="16">
        <f t="shared" si="7"/>
        <v>0</v>
      </c>
    </row>
    <row r="11" spans="2:12" ht="12.75">
      <c r="B11" s="16">
        <v>9</v>
      </c>
      <c r="C11" s="16">
        <f t="shared" si="0"/>
        <v>4.5</v>
      </c>
      <c r="D11" s="16">
        <f t="shared" si="1"/>
        <v>9</v>
      </c>
      <c r="E11" s="16">
        <f t="shared" si="2"/>
        <v>0.405</v>
      </c>
      <c r="F11" s="16">
        <f t="shared" si="3"/>
        <v>0.43106794712417695</v>
      </c>
      <c r="H11" s="16">
        <v>9</v>
      </c>
      <c r="I11" s="16">
        <f t="shared" si="4"/>
        <v>0</v>
      </c>
      <c r="J11" s="16">
        <f t="shared" si="5"/>
        <v>0</v>
      </c>
      <c r="K11" s="16">
        <f t="shared" si="6"/>
        <v>0</v>
      </c>
      <c r="L11" s="16">
        <f t="shared" si="7"/>
        <v>0</v>
      </c>
    </row>
    <row r="12" spans="2:12" ht="12.75">
      <c r="B12" s="16">
        <v>10</v>
      </c>
      <c r="C12" s="16">
        <f t="shared" si="0"/>
        <v>5</v>
      </c>
      <c r="D12" s="16">
        <f t="shared" si="1"/>
        <v>10</v>
      </c>
      <c r="E12" s="16">
        <f t="shared" si="2"/>
        <v>0.5</v>
      </c>
      <c r="F12" s="16">
        <f t="shared" si="3"/>
        <v>0.5360515657826568</v>
      </c>
      <c r="H12" s="16">
        <v>10</v>
      </c>
      <c r="I12" s="16">
        <f t="shared" si="4"/>
        <v>0</v>
      </c>
      <c r="J12" s="16">
        <f t="shared" si="5"/>
        <v>0</v>
      </c>
      <c r="K12" s="16">
        <f t="shared" si="6"/>
        <v>0</v>
      </c>
      <c r="L12" s="16">
        <f t="shared" si="7"/>
        <v>0</v>
      </c>
    </row>
    <row r="13" spans="2:12" ht="12.75">
      <c r="B13" s="16">
        <v>11</v>
      </c>
      <c r="C13" s="16">
        <f t="shared" si="0"/>
        <v>5.5</v>
      </c>
      <c r="D13" s="16">
        <f t="shared" si="1"/>
        <v>11</v>
      </c>
      <c r="E13" s="16">
        <f t="shared" si="2"/>
        <v>0.605</v>
      </c>
      <c r="F13" s="16">
        <f t="shared" si="3"/>
        <v>0.6533816255952161</v>
      </c>
      <c r="H13" s="16">
        <v>11</v>
      </c>
      <c r="I13" s="16">
        <f t="shared" si="4"/>
        <v>0</v>
      </c>
      <c r="J13" s="16">
        <f t="shared" si="5"/>
        <v>0</v>
      </c>
      <c r="K13" s="16">
        <f t="shared" si="6"/>
        <v>0</v>
      </c>
      <c r="L13" s="16">
        <f t="shared" si="7"/>
        <v>0</v>
      </c>
    </row>
    <row r="14" spans="2:12" ht="12.75">
      <c r="B14" s="16">
        <v>12</v>
      </c>
      <c r="C14" s="16">
        <f t="shared" si="0"/>
        <v>6</v>
      </c>
      <c r="D14" s="16">
        <f t="shared" si="1"/>
        <v>12</v>
      </c>
      <c r="E14" s="16">
        <f t="shared" si="2"/>
        <v>0.72</v>
      </c>
      <c r="F14" s="16">
        <f t="shared" si="3"/>
        <v>0.7833371509884728</v>
      </c>
      <c r="H14" s="16">
        <v>12</v>
      </c>
      <c r="I14" s="16">
        <f t="shared" si="4"/>
        <v>0</v>
      </c>
      <c r="J14" s="16">
        <f t="shared" si="5"/>
        <v>0</v>
      </c>
      <c r="K14" s="16">
        <f t="shared" si="6"/>
        <v>0</v>
      </c>
      <c r="L14" s="16">
        <f t="shared" si="7"/>
        <v>0</v>
      </c>
    </row>
    <row r="15" spans="2:12" ht="12.75">
      <c r="B15" s="16">
        <v>13</v>
      </c>
      <c r="C15" s="16">
        <f t="shared" si="0"/>
        <v>6.5</v>
      </c>
      <c r="D15" s="16">
        <f t="shared" si="1"/>
        <v>13</v>
      </c>
      <c r="E15" s="16">
        <f t="shared" si="2"/>
        <v>0.845</v>
      </c>
      <c r="F15" s="16">
        <f t="shared" si="3"/>
        <v>0.9262067333507957</v>
      </c>
      <c r="H15" s="16">
        <v>13</v>
      </c>
      <c r="I15" s="16">
        <f t="shared" si="4"/>
        <v>0</v>
      </c>
      <c r="J15" s="16">
        <f t="shared" si="5"/>
        <v>0</v>
      </c>
      <c r="K15" s="16">
        <f t="shared" si="6"/>
        <v>0</v>
      </c>
      <c r="L15" s="16">
        <f t="shared" si="7"/>
        <v>0</v>
      </c>
    </row>
    <row r="16" spans="2:12" ht="12.75">
      <c r="B16" s="16">
        <v>14</v>
      </c>
      <c r="C16" s="16">
        <f t="shared" si="0"/>
        <v>7</v>
      </c>
      <c r="D16" s="16">
        <f t="shared" si="1"/>
        <v>14</v>
      </c>
      <c r="E16" s="16">
        <f t="shared" si="2"/>
        <v>0.98</v>
      </c>
      <c r="F16" s="16">
        <f t="shared" si="3"/>
        <v>1.0822889734584464</v>
      </c>
      <c r="H16" s="16">
        <v>14</v>
      </c>
      <c r="I16" s="16">
        <f t="shared" si="4"/>
        <v>0</v>
      </c>
      <c r="J16" s="16">
        <f t="shared" si="5"/>
        <v>0</v>
      </c>
      <c r="K16" s="16">
        <f t="shared" si="6"/>
        <v>0</v>
      </c>
      <c r="L16" s="16">
        <f t="shared" si="7"/>
        <v>0</v>
      </c>
    </row>
    <row r="17" spans="2:12" ht="12.75">
      <c r="B17" s="16">
        <v>15</v>
      </c>
      <c r="C17" s="16">
        <f t="shared" si="0"/>
        <v>7.5</v>
      </c>
      <c r="D17" s="16">
        <f t="shared" si="1"/>
        <v>15</v>
      </c>
      <c r="E17" s="16">
        <f t="shared" si="2"/>
        <v>1.125</v>
      </c>
      <c r="F17" s="16">
        <f t="shared" si="3"/>
        <v>1.2518929497774707</v>
      </c>
      <c r="H17" s="16">
        <v>15</v>
      </c>
      <c r="I17" s="16">
        <f t="shared" si="4"/>
        <v>0</v>
      </c>
      <c r="J17" s="16">
        <f t="shared" si="5"/>
        <v>0</v>
      </c>
      <c r="K17" s="16">
        <f t="shared" si="6"/>
        <v>0</v>
      </c>
      <c r="L17" s="16">
        <f t="shared" si="7"/>
        <v>0</v>
      </c>
    </row>
    <row r="18" spans="2:12" ht="12.75">
      <c r="B18" s="16">
        <v>16</v>
      </c>
      <c r="C18" s="16">
        <f t="shared" si="0"/>
        <v>8</v>
      </c>
      <c r="D18" s="16">
        <f t="shared" si="1"/>
        <v>16</v>
      </c>
      <c r="E18" s="16">
        <f t="shared" si="2"/>
        <v>1.28</v>
      </c>
      <c r="F18" s="16">
        <f t="shared" si="3"/>
        <v>1.4353387144778367</v>
      </c>
      <c r="H18" s="16">
        <v>16</v>
      </c>
      <c r="I18" s="16">
        <f t="shared" si="4"/>
        <v>0</v>
      </c>
      <c r="J18" s="16">
        <f t="shared" si="5"/>
        <v>0</v>
      </c>
      <c r="K18" s="16">
        <f t="shared" si="6"/>
        <v>0</v>
      </c>
      <c r="L18" s="16">
        <f t="shared" si="7"/>
        <v>0</v>
      </c>
    </row>
    <row r="19" spans="2:12" ht="12.75">
      <c r="B19" s="16">
        <v>17</v>
      </c>
      <c r="C19" s="16">
        <f t="shared" si="0"/>
        <v>8.5</v>
      </c>
      <c r="D19" s="16">
        <f t="shared" si="1"/>
        <v>17</v>
      </c>
      <c r="E19" s="16">
        <f t="shared" si="2"/>
        <v>1.445</v>
      </c>
      <c r="F19" s="16">
        <f t="shared" si="3"/>
        <v>1.6329578191493397</v>
      </c>
      <c r="H19" s="16">
        <v>17</v>
      </c>
      <c r="I19" s="16">
        <f t="shared" si="4"/>
        <v>0</v>
      </c>
      <c r="J19" s="16">
        <f t="shared" si="5"/>
        <v>0</v>
      </c>
      <c r="K19" s="16">
        <f t="shared" si="6"/>
        <v>0</v>
      </c>
      <c r="L19" s="16">
        <f t="shared" si="7"/>
        <v>0</v>
      </c>
    </row>
    <row r="20" spans="2:12" ht="12.75">
      <c r="B20" s="16">
        <v>18</v>
      </c>
      <c r="C20" s="16">
        <f t="shared" si="0"/>
        <v>9</v>
      </c>
      <c r="D20" s="16">
        <f t="shared" si="1"/>
        <v>18</v>
      </c>
      <c r="E20" s="16">
        <f t="shared" si="2"/>
        <v>1.62</v>
      </c>
      <c r="F20" s="16">
        <f t="shared" si="3"/>
        <v>1.8450938723838135</v>
      </c>
      <c r="H20" s="16">
        <v>18</v>
      </c>
      <c r="I20" s="16">
        <f t="shared" si="4"/>
        <v>0</v>
      </c>
      <c r="J20" s="16">
        <f t="shared" si="5"/>
        <v>0</v>
      </c>
      <c r="K20" s="16">
        <f t="shared" si="6"/>
        <v>0</v>
      </c>
      <c r="L20" s="16">
        <f t="shared" si="7"/>
        <v>0</v>
      </c>
    </row>
    <row r="21" spans="2:12" ht="12.75">
      <c r="B21" s="16">
        <v>19</v>
      </c>
      <c r="C21" s="16">
        <f t="shared" si="0"/>
        <v>9.5</v>
      </c>
      <c r="D21" s="16">
        <f t="shared" si="1"/>
        <v>19</v>
      </c>
      <c r="E21" s="16">
        <f t="shared" si="2"/>
        <v>1.805</v>
      </c>
      <c r="F21" s="16">
        <f t="shared" si="3"/>
        <v>2.0721031315652567</v>
      </c>
      <c r="H21" s="16">
        <v>19</v>
      </c>
      <c r="I21" s="16">
        <f t="shared" si="4"/>
        <v>0</v>
      </c>
      <c r="J21" s="16">
        <f t="shared" si="5"/>
        <v>0</v>
      </c>
      <c r="K21" s="16">
        <f t="shared" si="6"/>
        <v>0</v>
      </c>
      <c r="L21" s="16">
        <f t="shared" si="7"/>
        <v>0</v>
      </c>
    </row>
    <row r="22" spans="2:12" ht="12.75">
      <c r="B22" s="16">
        <v>20</v>
      </c>
      <c r="C22" s="16">
        <f t="shared" si="0"/>
        <v>10</v>
      </c>
      <c r="D22" s="16">
        <f t="shared" si="1"/>
        <v>20</v>
      </c>
      <c r="E22" s="16">
        <f t="shared" si="2"/>
        <v>2</v>
      </c>
      <c r="F22" s="16">
        <f t="shared" si="3"/>
        <v>2.3143551314210526</v>
      </c>
      <c r="H22" s="16">
        <v>20</v>
      </c>
      <c r="I22" s="16">
        <f t="shared" si="4"/>
        <v>0</v>
      </c>
      <c r="J22" s="16">
        <f t="shared" si="5"/>
        <v>0</v>
      </c>
      <c r="K22" s="16">
        <f t="shared" si="6"/>
        <v>0</v>
      </c>
      <c r="L22" s="16">
        <f t="shared" si="7"/>
        <v>0</v>
      </c>
    </row>
    <row r="23" spans="2:12" ht="12.75">
      <c r="B23" s="16">
        <v>21</v>
      </c>
      <c r="C23" s="16">
        <f t="shared" si="0"/>
        <v>10.5</v>
      </c>
      <c r="D23" s="16">
        <f t="shared" si="1"/>
        <v>21</v>
      </c>
      <c r="E23" s="16">
        <f t="shared" si="2"/>
        <v>2.205</v>
      </c>
      <c r="F23" s="16">
        <f t="shared" si="3"/>
        <v>2.5722333521069913</v>
      </c>
      <c r="H23" s="16">
        <v>21</v>
      </c>
      <c r="I23" s="16">
        <f t="shared" si="4"/>
        <v>0</v>
      </c>
      <c r="J23" s="16">
        <f t="shared" si="5"/>
        <v>0</v>
      </c>
      <c r="K23" s="16">
        <f t="shared" si="6"/>
        <v>0</v>
      </c>
      <c r="L23" s="16">
        <f t="shared" si="7"/>
        <v>0</v>
      </c>
    </row>
    <row r="24" spans="2:12" ht="12.75">
      <c r="B24" s="16">
        <v>22</v>
      </c>
      <c r="C24" s="16">
        <f t="shared" si="0"/>
        <v>11</v>
      </c>
      <c r="D24" s="16">
        <f t="shared" si="1"/>
        <v>22</v>
      </c>
      <c r="E24" s="16">
        <f t="shared" si="2"/>
        <v>2.42</v>
      </c>
      <c r="F24" s="16">
        <f t="shared" si="3"/>
        <v>2.846135929849993</v>
      </c>
      <c r="H24" s="16">
        <v>22</v>
      </c>
      <c r="I24" s="16">
        <f t="shared" si="4"/>
        <v>0</v>
      </c>
      <c r="J24" s="16">
        <f t="shared" si="5"/>
        <v>0</v>
      </c>
      <c r="K24" s="16">
        <f t="shared" si="6"/>
        <v>0</v>
      </c>
      <c r="L24" s="16">
        <f t="shared" si="7"/>
        <v>0</v>
      </c>
    </row>
    <row r="25" spans="2:12" ht="12.75">
      <c r="B25" s="16">
        <v>23</v>
      </c>
      <c r="C25" s="16">
        <f t="shared" si="0"/>
        <v>11.5</v>
      </c>
      <c r="D25" s="16">
        <f t="shared" si="1"/>
        <v>23</v>
      </c>
      <c r="E25" s="16">
        <f t="shared" si="2"/>
        <v>2.645</v>
      </c>
      <c r="F25" s="16">
        <f t="shared" si="3"/>
        <v>3.1364764134407324</v>
      </c>
      <c r="H25" s="16">
        <v>23</v>
      </c>
      <c r="I25" s="16">
        <f t="shared" si="4"/>
        <v>0</v>
      </c>
      <c r="J25" s="16">
        <f t="shared" si="5"/>
        <v>0</v>
      </c>
      <c r="K25" s="16">
        <f t="shared" si="6"/>
        <v>0</v>
      </c>
      <c r="L25" s="16">
        <f t="shared" si="7"/>
        <v>0</v>
      </c>
    </row>
    <row r="26" spans="2:12" ht="12.75">
      <c r="B26" s="16">
        <v>24</v>
      </c>
      <c r="C26" s="16">
        <f t="shared" si="0"/>
        <v>12</v>
      </c>
      <c r="D26" s="16">
        <f t="shared" si="1"/>
        <v>24</v>
      </c>
      <c r="E26" s="16">
        <f t="shared" si="2"/>
        <v>2.88</v>
      </c>
      <c r="F26" s="16">
        <f t="shared" si="3"/>
        <v>3.4436845701760603</v>
      </c>
      <c r="H26" s="16">
        <v>24</v>
      </c>
      <c r="I26" s="16">
        <f t="shared" si="4"/>
        <v>0</v>
      </c>
      <c r="J26" s="16">
        <f t="shared" si="5"/>
        <v>0</v>
      </c>
      <c r="K26" s="16">
        <f t="shared" si="6"/>
        <v>0</v>
      </c>
      <c r="L26" s="16">
        <f t="shared" si="7"/>
        <v>0</v>
      </c>
    </row>
    <row r="27" spans="2:12" ht="12.75">
      <c r="B27" s="16">
        <v>25</v>
      </c>
      <c r="C27" s="16">
        <f t="shared" si="0"/>
        <v>12.5</v>
      </c>
      <c r="D27" s="16">
        <f t="shared" si="1"/>
        <v>25</v>
      </c>
      <c r="E27" s="16">
        <f t="shared" si="2"/>
        <v>3.125</v>
      </c>
      <c r="F27" s="16">
        <f t="shared" si="3"/>
        <v>3.7682072451781323</v>
      </c>
      <c r="H27" s="16">
        <v>25</v>
      </c>
      <c r="I27" s="16">
        <f t="shared" si="4"/>
        <v>0</v>
      </c>
      <c r="J27" s="16">
        <f t="shared" si="5"/>
        <v>0</v>
      </c>
      <c r="K27" s="16">
        <f t="shared" si="6"/>
        <v>0</v>
      </c>
      <c r="L27" s="16">
        <f t="shared" si="7"/>
        <v>0</v>
      </c>
    </row>
    <row r="28" spans="2:12" ht="12.75">
      <c r="B28" s="16">
        <v>26</v>
      </c>
      <c r="C28" s="16">
        <f t="shared" si="0"/>
        <v>13</v>
      </c>
      <c r="D28" s="16">
        <f t="shared" si="1"/>
        <v>26</v>
      </c>
      <c r="E28" s="16">
        <f t="shared" si="2"/>
        <v>3.38</v>
      </c>
      <c r="F28" s="16">
        <f t="shared" si="3"/>
        <v>4.110509278392158</v>
      </c>
      <c r="H28" s="16">
        <v>26</v>
      </c>
      <c r="I28" s="16">
        <f t="shared" si="4"/>
        <v>0</v>
      </c>
      <c r="J28" s="16">
        <f t="shared" si="5"/>
        <v>0</v>
      </c>
      <c r="K28" s="16">
        <f t="shared" si="6"/>
        <v>0</v>
      </c>
      <c r="L28" s="16">
        <f t="shared" si="7"/>
        <v>0</v>
      </c>
    </row>
    <row r="29" spans="2:12" ht="12.75">
      <c r="B29" s="16">
        <v>27</v>
      </c>
      <c r="C29" s="16">
        <f t="shared" si="0"/>
        <v>13.5</v>
      </c>
      <c r="D29" s="16">
        <f t="shared" si="1"/>
        <v>27</v>
      </c>
      <c r="E29" s="16">
        <f t="shared" si="2"/>
        <v>3.645</v>
      </c>
      <c r="F29" s="16">
        <f t="shared" si="3"/>
        <v>4.471074483970085</v>
      </c>
      <c r="H29" s="16">
        <v>27</v>
      </c>
      <c r="I29" s="16">
        <f t="shared" si="4"/>
        <v>0</v>
      </c>
      <c r="J29" s="16">
        <f t="shared" si="5"/>
        <v>0</v>
      </c>
      <c r="K29" s="16">
        <f t="shared" si="6"/>
        <v>0</v>
      </c>
      <c r="L29" s="16">
        <f t="shared" si="7"/>
        <v>0</v>
      </c>
    </row>
    <row r="30" spans="2:12" ht="12.75">
      <c r="B30" s="16">
        <v>28</v>
      </c>
      <c r="C30" s="16">
        <f t="shared" si="0"/>
        <v>14</v>
      </c>
      <c r="D30" s="16">
        <f t="shared" si="1"/>
        <v>28</v>
      </c>
      <c r="E30" s="16">
        <f t="shared" si="2"/>
        <v>3.92</v>
      </c>
      <c r="F30" s="16">
        <f t="shared" si="3"/>
        <v>4.850406697203653</v>
      </c>
      <c r="H30" s="16">
        <v>28</v>
      </c>
      <c r="I30" s="16">
        <f t="shared" si="4"/>
        <v>0</v>
      </c>
      <c r="J30" s="16">
        <f t="shared" si="5"/>
        <v>0</v>
      </c>
      <c r="K30" s="16">
        <f t="shared" si="6"/>
        <v>0</v>
      </c>
      <c r="L30" s="16">
        <f t="shared" si="7"/>
        <v>0</v>
      </c>
    </row>
    <row r="31" spans="2:12" ht="12.75">
      <c r="B31" s="16">
        <v>29</v>
      </c>
      <c r="C31" s="16">
        <f t="shared" si="0"/>
        <v>14.5</v>
      </c>
      <c r="D31" s="16">
        <f t="shared" si="1"/>
        <v>29</v>
      </c>
      <c r="E31" s="16">
        <f t="shared" si="2"/>
        <v>4.205</v>
      </c>
      <c r="F31" s="16">
        <f t="shared" si="3"/>
        <v>5.249030894677617</v>
      </c>
      <c r="H31" s="16">
        <v>29</v>
      </c>
      <c r="I31" s="16">
        <f t="shared" si="4"/>
        <v>0</v>
      </c>
      <c r="J31" s="16">
        <f t="shared" si="5"/>
        <v>0</v>
      </c>
      <c r="K31" s="16">
        <f t="shared" si="6"/>
        <v>0</v>
      </c>
      <c r="L31" s="16">
        <f t="shared" si="7"/>
        <v>0</v>
      </c>
    </row>
    <row r="32" spans="2:12" ht="12.75">
      <c r="B32" s="16">
        <v>30</v>
      </c>
      <c r="C32" s="16">
        <f t="shared" si="0"/>
        <v>15</v>
      </c>
      <c r="D32" s="16">
        <f t="shared" si="1"/>
        <v>30</v>
      </c>
      <c r="E32" s="16">
        <f t="shared" si="2"/>
        <v>4.5</v>
      </c>
      <c r="F32" s="16">
        <f t="shared" si="3"/>
        <v>5.6674943938731985</v>
      </c>
      <c r="H32" s="16">
        <v>30</v>
      </c>
      <c r="I32" s="16">
        <f t="shared" si="4"/>
        <v>0</v>
      </c>
      <c r="J32" s="16">
        <f t="shared" si="5"/>
        <v>0</v>
      </c>
      <c r="K32" s="16">
        <f t="shared" si="6"/>
        <v>0</v>
      </c>
      <c r="L32" s="16">
        <f t="shared" si="7"/>
        <v>0</v>
      </c>
    </row>
    <row r="33" spans="2:12" ht="12.75">
      <c r="B33" s="16">
        <v>31</v>
      </c>
      <c r="C33" s="16">
        <f t="shared" si="0"/>
        <v>15.5</v>
      </c>
      <c r="D33" s="16">
        <f t="shared" si="1"/>
        <v>31</v>
      </c>
      <c r="E33" s="16">
        <f t="shared" si="2"/>
        <v>4.805</v>
      </c>
      <c r="F33" s="16">
        <f t="shared" si="3"/>
        <v>6.106368139083202</v>
      </c>
      <c r="H33" s="16">
        <v>31</v>
      </c>
      <c r="I33" s="16">
        <f t="shared" si="4"/>
        <v>0</v>
      </c>
      <c r="J33" s="16">
        <f t="shared" si="5"/>
        <v>0</v>
      </c>
      <c r="K33" s="16">
        <f t="shared" si="6"/>
        <v>0</v>
      </c>
      <c r="L33" s="16">
        <f t="shared" si="7"/>
        <v>0</v>
      </c>
    </row>
    <row r="34" spans="2:12" ht="12.75">
      <c r="B34" s="16">
        <v>32</v>
      </c>
      <c r="C34" s="16">
        <f t="shared" si="0"/>
        <v>16</v>
      </c>
      <c r="D34" s="16">
        <f t="shared" si="1"/>
        <v>32</v>
      </c>
      <c r="E34" s="16">
        <f t="shared" si="2"/>
        <v>5.12</v>
      </c>
      <c r="F34" s="16">
        <f t="shared" si="3"/>
        <v>6.5662480811984665</v>
      </c>
      <c r="H34" s="16">
        <v>32</v>
      </c>
      <c r="I34" s="16">
        <f t="shared" si="4"/>
        <v>0</v>
      </c>
      <c r="J34" s="16">
        <f t="shared" si="5"/>
        <v>0</v>
      </c>
      <c r="K34" s="16">
        <f t="shared" si="6"/>
        <v>0</v>
      </c>
      <c r="L34" s="16">
        <f t="shared" si="7"/>
        <v>0</v>
      </c>
    </row>
    <row r="35" spans="2:12" ht="12.75">
      <c r="B35" s="16">
        <v>33</v>
      </c>
      <c r="C35" s="16">
        <f t="shared" si="0"/>
        <v>16.5</v>
      </c>
      <c r="D35" s="16">
        <f t="shared" si="1"/>
        <v>33</v>
      </c>
      <c r="E35" s="16">
        <f t="shared" si="2"/>
        <v>5.445</v>
      </c>
      <c r="F35" s="16">
        <f t="shared" si="3"/>
        <v>7.047756659712604</v>
      </c>
      <c r="H35" s="16">
        <v>33</v>
      </c>
      <c r="I35" s="16">
        <f t="shared" si="4"/>
        <v>0</v>
      </c>
      <c r="J35" s="16">
        <f t="shared" si="5"/>
        <v>0</v>
      </c>
      <c r="K35" s="16">
        <f t="shared" si="6"/>
        <v>0</v>
      </c>
      <c r="L35" s="16">
        <f t="shared" si="7"/>
        <v>0</v>
      </c>
    </row>
    <row r="36" spans="2:12" ht="12.75">
      <c r="B36" s="16">
        <v>34</v>
      </c>
      <c r="C36" s="16">
        <f t="shared" si="0"/>
        <v>17</v>
      </c>
      <c r="D36" s="16">
        <f t="shared" si="1"/>
        <v>34</v>
      </c>
      <c r="E36" s="16">
        <f t="shared" si="2"/>
        <v>5.78</v>
      </c>
      <c r="F36" s="16">
        <f t="shared" si="3"/>
        <v>7.551544396166662</v>
      </c>
      <c r="H36" s="16">
        <v>34</v>
      </c>
      <c r="I36" s="16">
        <f t="shared" si="4"/>
        <v>0</v>
      </c>
      <c r="J36" s="16">
        <f t="shared" si="5"/>
        <v>0</v>
      </c>
      <c r="K36" s="16">
        <f t="shared" si="6"/>
        <v>0</v>
      </c>
      <c r="L36" s="16">
        <f t="shared" si="7"/>
        <v>0</v>
      </c>
    </row>
    <row r="37" spans="2:12" ht="12.75">
      <c r="B37" s="16">
        <v>35</v>
      </c>
      <c r="C37" s="16">
        <f t="shared" si="0"/>
        <v>17.5</v>
      </c>
      <c r="D37" s="16">
        <f t="shared" si="1"/>
        <v>35</v>
      </c>
      <c r="E37" s="16">
        <f t="shared" si="2"/>
        <v>6.125</v>
      </c>
      <c r="F37" s="16">
        <f t="shared" si="3"/>
        <v>8.078291609245468</v>
      </c>
      <c r="H37" s="16">
        <v>35</v>
      </c>
      <c r="I37" s="16">
        <f t="shared" si="4"/>
        <v>0</v>
      </c>
      <c r="J37" s="16">
        <f t="shared" si="5"/>
        <v>0</v>
      </c>
      <c r="K37" s="16">
        <f t="shared" si="6"/>
        <v>0</v>
      </c>
      <c r="L37" s="16">
        <f t="shared" si="7"/>
        <v>0</v>
      </c>
    </row>
    <row r="38" spans="2:12" ht="12.75">
      <c r="B38" s="16">
        <v>36</v>
      </c>
      <c r="C38" s="16">
        <f t="shared" si="0"/>
        <v>18</v>
      </c>
      <c r="D38" s="16">
        <f t="shared" si="1"/>
        <v>36</v>
      </c>
      <c r="E38" s="16">
        <f t="shared" si="2"/>
        <v>6.48</v>
      </c>
      <c r="F38" s="16">
        <f t="shared" si="3"/>
        <v>8.628710262841992</v>
      </c>
      <c r="H38" s="16">
        <v>36</v>
      </c>
      <c r="I38" s="16">
        <f t="shared" si="4"/>
        <v>0</v>
      </c>
      <c r="J38" s="16">
        <f t="shared" si="5"/>
        <v>0</v>
      </c>
      <c r="K38" s="16">
        <f t="shared" si="6"/>
        <v>0</v>
      </c>
      <c r="L38" s="16">
        <f t="shared" si="7"/>
        <v>0</v>
      </c>
    </row>
    <row r="39" spans="2:12" ht="12.75">
      <c r="B39" s="16">
        <v>37</v>
      </c>
      <c r="C39" s="16">
        <f t="shared" si="0"/>
        <v>18.5</v>
      </c>
      <c r="D39" s="16">
        <f t="shared" si="1"/>
        <v>37</v>
      </c>
      <c r="E39" s="16">
        <f t="shared" si="2"/>
        <v>6.845</v>
      </c>
      <c r="F39" s="16">
        <f t="shared" si="3"/>
        <v>9.203545959655912</v>
      </c>
      <c r="H39" s="16">
        <v>37</v>
      </c>
      <c r="I39" s="16">
        <f t="shared" si="4"/>
        <v>0</v>
      </c>
      <c r="J39" s="16">
        <f t="shared" si="5"/>
        <v>0</v>
      </c>
      <c r="K39" s="16">
        <f t="shared" si="6"/>
        <v>0</v>
      </c>
      <c r="L39" s="16">
        <f t="shared" si="7"/>
        <v>0</v>
      </c>
    </row>
    <row r="40" spans="2:12" ht="12.75">
      <c r="B40" s="16">
        <v>38</v>
      </c>
      <c r="C40" s="16">
        <f t="shared" si="0"/>
        <v>19</v>
      </c>
      <c r="D40" s="16">
        <f t="shared" si="1"/>
        <v>38</v>
      </c>
      <c r="E40" s="16">
        <f t="shared" si="2"/>
        <v>7.22</v>
      </c>
      <c r="F40" s="16">
        <f t="shared" si="3"/>
        <v>9.803580094300003</v>
      </c>
      <c r="H40" s="16">
        <v>38</v>
      </c>
      <c r="I40" s="16">
        <f t="shared" si="4"/>
        <v>0</v>
      </c>
      <c r="J40" s="16">
        <f t="shared" si="5"/>
        <v>0</v>
      </c>
      <c r="K40" s="16">
        <f t="shared" si="6"/>
        <v>0</v>
      </c>
      <c r="L40" s="16">
        <f t="shared" si="7"/>
        <v>0</v>
      </c>
    </row>
    <row r="41" spans="2:12" ht="12.75">
      <c r="B41" s="16">
        <v>39</v>
      </c>
      <c r="C41" s="16">
        <f t="shared" si="0"/>
        <v>19.5</v>
      </c>
      <c r="D41" s="16">
        <f t="shared" si="1"/>
        <v>39</v>
      </c>
      <c r="E41" s="16">
        <f t="shared" si="2"/>
        <v>7.605</v>
      </c>
      <c r="F41" s="16">
        <f t="shared" si="3"/>
        <v>10.429632181478041</v>
      </c>
      <c r="H41" s="16">
        <v>39</v>
      </c>
      <c r="I41" s="16">
        <f t="shared" si="4"/>
        <v>0</v>
      </c>
      <c r="J41" s="16">
        <f t="shared" si="5"/>
        <v>0</v>
      </c>
      <c r="K41" s="16">
        <f t="shared" si="6"/>
        <v>0</v>
      </c>
      <c r="L41" s="16">
        <f t="shared" si="7"/>
        <v>0</v>
      </c>
    </row>
    <row r="42" spans="2:12" ht="12.75">
      <c r="B42" s="16">
        <v>40</v>
      </c>
      <c r="C42" s="16">
        <f t="shared" si="0"/>
        <v>20</v>
      </c>
      <c r="D42" s="16">
        <f t="shared" si="1"/>
        <v>40</v>
      </c>
      <c r="E42" s="16">
        <f t="shared" si="2"/>
        <v>8</v>
      </c>
      <c r="F42" s="16">
        <f t="shared" si="3"/>
        <v>11.082562376599128</v>
      </c>
      <c r="H42" s="16">
        <v>40</v>
      </c>
      <c r="I42" s="16">
        <f t="shared" si="4"/>
        <v>0</v>
      </c>
      <c r="J42" s="16">
        <f t="shared" si="5"/>
        <v>0</v>
      </c>
      <c r="K42" s="16">
        <f t="shared" si="6"/>
        <v>0</v>
      </c>
      <c r="L42" s="16">
        <f t="shared" si="7"/>
        <v>0</v>
      </c>
    </row>
    <row r="43" spans="2:12" ht="12.75">
      <c r="B43" s="16">
        <v>41</v>
      </c>
      <c r="C43" s="16">
        <f t="shared" si="0"/>
        <v>20.5</v>
      </c>
      <c r="D43" s="16">
        <f t="shared" si="1"/>
        <v>41</v>
      </c>
      <c r="E43" s="16">
        <f t="shared" si="2"/>
        <v>8.405</v>
      </c>
      <c r="F43" s="16">
        <f t="shared" si="3"/>
        <v>11.763274208237192</v>
      </c>
      <c r="H43" s="16">
        <v>41</v>
      </c>
      <c r="I43" s="16">
        <f t="shared" si="4"/>
        <v>0</v>
      </c>
      <c r="J43" s="16">
        <f t="shared" si="5"/>
        <v>0</v>
      </c>
      <c r="K43" s="16">
        <f t="shared" si="6"/>
        <v>0</v>
      </c>
      <c r="L43" s="16">
        <f t="shared" si="7"/>
        <v>0</v>
      </c>
    </row>
    <row r="44" spans="2:12" ht="12.75">
      <c r="B44" s="16">
        <v>42</v>
      </c>
      <c r="C44" s="16">
        <f t="shared" si="0"/>
        <v>21</v>
      </c>
      <c r="D44" s="16">
        <f t="shared" si="1"/>
        <v>42</v>
      </c>
      <c r="E44" s="16">
        <f t="shared" si="2"/>
        <v>8.82</v>
      </c>
      <c r="F44" s="16">
        <f t="shared" si="3"/>
        <v>12.472717544167267</v>
      </c>
      <c r="H44" s="16">
        <v>42</v>
      </c>
      <c r="I44" s="16">
        <f t="shared" si="4"/>
        <v>0</v>
      </c>
      <c r="J44" s="16">
        <f t="shared" si="5"/>
        <v>0</v>
      </c>
      <c r="K44" s="16">
        <f t="shared" si="6"/>
        <v>0</v>
      </c>
      <c r="L44" s="16">
        <f t="shared" si="7"/>
        <v>0</v>
      </c>
    </row>
    <row r="45" spans="2:12" ht="12.75">
      <c r="B45" s="16">
        <v>43</v>
      </c>
      <c r="C45" s="16">
        <f t="shared" si="0"/>
        <v>21.5</v>
      </c>
      <c r="D45" s="16">
        <f t="shared" si="1"/>
        <v>43</v>
      </c>
      <c r="E45" s="16">
        <f t="shared" si="2"/>
        <v>9.245</v>
      </c>
      <c r="F45" s="16">
        <f t="shared" si="3"/>
        <v>13.211891815354136</v>
      </c>
      <c r="H45" s="16">
        <v>43</v>
      </c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</row>
    <row r="46" spans="2:12" ht="12.75">
      <c r="B46" s="16">
        <v>44</v>
      </c>
      <c r="C46" s="16">
        <f t="shared" si="0"/>
        <v>22</v>
      </c>
      <c r="D46" s="16">
        <f t="shared" si="1"/>
        <v>44</v>
      </c>
      <c r="E46" s="16">
        <f t="shared" si="2"/>
        <v>9.68</v>
      </c>
      <c r="F46" s="16">
        <f t="shared" si="3"/>
        <v>13.981849525294194</v>
      </c>
      <c r="H46" s="16">
        <v>44</v>
      </c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</row>
    <row r="47" spans="2:12" ht="12.75">
      <c r="B47" s="16">
        <v>45</v>
      </c>
      <c r="C47" s="16">
        <f t="shared" si="0"/>
        <v>22.5</v>
      </c>
      <c r="D47" s="16">
        <f t="shared" si="1"/>
        <v>45</v>
      </c>
      <c r="E47" s="16">
        <f t="shared" si="2"/>
        <v>10.125</v>
      </c>
      <c r="F47" s="16">
        <f t="shared" si="3"/>
        <v>14.783700075562024</v>
      </c>
      <c r="H47" s="16">
        <v>45</v>
      </c>
      <c r="I47" s="16">
        <f t="shared" si="4"/>
        <v>0</v>
      </c>
      <c r="J47" s="16">
        <f t="shared" si="5"/>
        <v>0</v>
      </c>
      <c r="K47" s="16">
        <f t="shared" si="6"/>
        <v>0</v>
      </c>
      <c r="L47" s="16">
        <f t="shared" si="7"/>
        <v>0</v>
      </c>
    </row>
    <row r="48" spans="2:12" ht="12.75">
      <c r="B48" s="16">
        <v>46</v>
      </c>
      <c r="C48" s="16">
        <f t="shared" si="0"/>
        <v>23</v>
      </c>
      <c r="D48" s="16">
        <f t="shared" si="1"/>
        <v>46</v>
      </c>
      <c r="E48" s="16">
        <f t="shared" si="2"/>
        <v>10.58</v>
      </c>
      <c r="F48" s="16">
        <f t="shared" si="3"/>
        <v>15.618613942381728</v>
      </c>
      <c r="H48" s="16">
        <v>46</v>
      </c>
      <c r="I48" s="16">
        <f t="shared" si="4"/>
        <v>0</v>
      </c>
      <c r="J48" s="16">
        <f t="shared" si="5"/>
        <v>0</v>
      </c>
      <c r="K48" s="16">
        <f t="shared" si="6"/>
        <v>0</v>
      </c>
      <c r="L48" s="16">
        <f t="shared" si="7"/>
        <v>0</v>
      </c>
    </row>
    <row r="49" spans="2:12" ht="12.75">
      <c r="B49" s="16">
        <v>47</v>
      </c>
      <c r="C49" s="16">
        <f t="shared" si="0"/>
        <v>23.5</v>
      </c>
      <c r="D49" s="16">
        <f t="shared" si="1"/>
        <v>47</v>
      </c>
      <c r="E49" s="16">
        <f t="shared" si="2"/>
        <v>11.045</v>
      </c>
      <c r="F49" s="16">
        <f t="shared" si="3"/>
        <v>16.48782724359694</v>
      </c>
      <c r="H49" s="16">
        <v>47</v>
      </c>
      <c r="I49" s="16">
        <f t="shared" si="4"/>
        <v>0</v>
      </c>
      <c r="J49" s="16">
        <f t="shared" si="5"/>
        <v>0</v>
      </c>
      <c r="K49" s="16">
        <f t="shared" si="6"/>
        <v>0</v>
      </c>
      <c r="L49" s="16">
        <f t="shared" si="7"/>
        <v>0</v>
      </c>
    </row>
    <row r="50" spans="2:12" ht="12.75">
      <c r="B50" s="16">
        <v>48</v>
      </c>
      <c r="C50" s="16">
        <f t="shared" si="0"/>
        <v>24</v>
      </c>
      <c r="D50" s="16">
        <f t="shared" si="1"/>
        <v>48</v>
      </c>
      <c r="E50" s="16">
        <f t="shared" si="2"/>
        <v>11.52</v>
      </c>
      <c r="F50" s="16">
        <f t="shared" si="3"/>
        <v>17.392646740666407</v>
      </c>
      <c r="H50" s="16">
        <v>48</v>
      </c>
      <c r="I50" s="16">
        <f t="shared" si="4"/>
        <v>0</v>
      </c>
      <c r="J50" s="16">
        <f t="shared" si="5"/>
        <v>0</v>
      </c>
      <c r="K50" s="16">
        <f t="shared" si="6"/>
        <v>0</v>
      </c>
      <c r="L50" s="16">
        <f t="shared" si="7"/>
        <v>0</v>
      </c>
    </row>
    <row r="51" spans="2:12" ht="12.75">
      <c r="B51" s="16">
        <v>49</v>
      </c>
      <c r="C51" s="16">
        <f t="shared" si="0"/>
        <v>24.5</v>
      </c>
      <c r="D51" s="16">
        <f t="shared" si="1"/>
        <v>49</v>
      </c>
      <c r="E51" s="16">
        <f t="shared" si="2"/>
        <v>12.005</v>
      </c>
      <c r="F51" s="16">
        <f t="shared" si="3"/>
        <v>18.3344553263766</v>
      </c>
      <c r="H51" s="16">
        <v>49</v>
      </c>
      <c r="I51" s="16">
        <f t="shared" si="4"/>
        <v>0</v>
      </c>
      <c r="J51" s="16">
        <f t="shared" si="5"/>
        <v>0</v>
      </c>
      <c r="K51" s="16">
        <f t="shared" si="6"/>
        <v>0</v>
      </c>
      <c r="L51" s="16">
        <f t="shared" si="7"/>
        <v>0</v>
      </c>
    </row>
    <row r="52" spans="2:12" ht="12.75">
      <c r="B52" s="16">
        <v>50</v>
      </c>
      <c r="C52" s="16">
        <f t="shared" si="0"/>
        <v>25</v>
      </c>
      <c r="D52" s="16">
        <f t="shared" si="1"/>
        <v>50</v>
      </c>
      <c r="E52" s="16">
        <f t="shared" si="2"/>
        <v>12.5</v>
      </c>
      <c r="F52" s="16">
        <f t="shared" si="3"/>
        <v>19.314718055994547</v>
      </c>
      <c r="H52" s="16">
        <v>50</v>
      </c>
      <c r="I52" s="16"/>
      <c r="J52" s="16"/>
      <c r="K52" s="16"/>
      <c r="L52" s="16"/>
    </row>
    <row r="53" spans="2:12" ht="12.75">
      <c r="B53" s="16">
        <v>51</v>
      </c>
      <c r="C53" s="16">
        <f t="shared" si="0"/>
        <v>25.5</v>
      </c>
      <c r="D53" s="16">
        <f t="shared" si="1"/>
        <v>51</v>
      </c>
      <c r="E53" s="16">
        <f t="shared" si="2"/>
        <v>13.005</v>
      </c>
      <c r="F53" s="16">
        <f t="shared" si="3"/>
        <v>20.33498878774651</v>
      </c>
      <c r="H53" s="16">
        <v>51</v>
      </c>
      <c r="I53" s="16">
        <f t="shared" si="4"/>
        <v>50.00980392156863</v>
      </c>
      <c r="J53" s="16">
        <f t="shared" si="5"/>
        <v>51</v>
      </c>
      <c r="K53" s="16">
        <f t="shared" si="6"/>
        <v>50.5</v>
      </c>
      <c r="L53" s="16">
        <f t="shared" si="7"/>
        <v>51</v>
      </c>
    </row>
    <row r="54" spans="2:12" ht="12.75">
      <c r="B54" s="16">
        <v>52</v>
      </c>
      <c r="C54" s="16">
        <f t="shared" si="0"/>
        <v>26</v>
      </c>
      <c r="D54" s="16">
        <f t="shared" si="1"/>
        <v>52</v>
      </c>
      <c r="E54" s="16">
        <f t="shared" si="2"/>
        <v>13.52</v>
      </c>
      <c r="F54" s="16">
        <f t="shared" si="3"/>
        <v>21.396917508020067</v>
      </c>
      <c r="H54" s="16">
        <v>52</v>
      </c>
      <c r="I54" s="16">
        <f t="shared" si="4"/>
        <v>50.03846153846154</v>
      </c>
      <c r="J54" s="16">
        <f t="shared" si="5"/>
        <v>52</v>
      </c>
      <c r="K54" s="16">
        <f t="shared" si="6"/>
        <v>51</v>
      </c>
      <c r="L54" s="16">
        <f t="shared" si="7"/>
        <v>52</v>
      </c>
    </row>
    <row r="55" spans="2:12" ht="12.75">
      <c r="B55" s="16">
        <v>53</v>
      </c>
      <c r="C55" s="16">
        <f t="shared" si="0"/>
        <v>26.5</v>
      </c>
      <c r="D55" s="16">
        <f t="shared" si="1"/>
        <v>53</v>
      </c>
      <c r="E55" s="16">
        <f t="shared" si="2"/>
        <v>14.045</v>
      </c>
      <c r="F55" s="16">
        <f t="shared" si="3"/>
        <v>22.502258427803326</v>
      </c>
      <c r="H55" s="16">
        <v>53</v>
      </c>
      <c r="I55" s="16">
        <f t="shared" si="4"/>
        <v>50.08490566037736</v>
      </c>
      <c r="J55" s="16">
        <f t="shared" si="5"/>
        <v>53</v>
      </c>
      <c r="K55" s="16">
        <f t="shared" si="6"/>
        <v>51.5</v>
      </c>
      <c r="L55" s="16">
        <f t="shared" si="7"/>
        <v>53</v>
      </c>
    </row>
    <row r="56" spans="2:12" ht="12.75">
      <c r="B56" s="16">
        <v>54</v>
      </c>
      <c r="C56" s="16">
        <f t="shared" si="0"/>
        <v>27</v>
      </c>
      <c r="D56" s="16">
        <f t="shared" si="1"/>
        <v>54</v>
      </c>
      <c r="E56" s="16">
        <f t="shared" si="2"/>
        <v>14.58</v>
      </c>
      <c r="F56" s="16">
        <f t="shared" si="3"/>
        <v>23.652878949899673</v>
      </c>
      <c r="H56" s="16">
        <v>54</v>
      </c>
      <c r="I56" s="16">
        <f t="shared" si="4"/>
        <v>50.14814814814815</v>
      </c>
      <c r="J56" s="16">
        <f t="shared" si="5"/>
        <v>54</v>
      </c>
      <c r="K56" s="16">
        <f t="shared" si="6"/>
        <v>52</v>
      </c>
      <c r="L56" s="16">
        <f t="shared" si="7"/>
        <v>54</v>
      </c>
    </row>
    <row r="57" spans="2:12" ht="12.75">
      <c r="B57" s="16">
        <v>55</v>
      </c>
      <c r="C57" s="16">
        <f t="shared" si="0"/>
        <v>27.5</v>
      </c>
      <c r="D57" s="16">
        <f t="shared" si="1"/>
        <v>55</v>
      </c>
      <c r="E57" s="16">
        <f t="shared" si="2"/>
        <v>15.125</v>
      </c>
      <c r="F57" s="16">
        <f t="shared" si="3"/>
        <v>24.850769621777204</v>
      </c>
      <c r="H57" s="16">
        <v>55</v>
      </c>
      <c r="I57" s="16">
        <f t="shared" si="4"/>
        <v>50.22727272727273</v>
      </c>
      <c r="J57" s="16">
        <f t="shared" si="5"/>
        <v>55</v>
      </c>
      <c r="K57" s="16">
        <f t="shared" si="6"/>
        <v>52.5</v>
      </c>
      <c r="L57" s="16">
        <f t="shared" si="7"/>
        <v>55</v>
      </c>
    </row>
    <row r="58" spans="2:12" ht="12.75">
      <c r="B58" s="16">
        <v>56</v>
      </c>
      <c r="C58" s="16">
        <f t="shared" si="0"/>
        <v>28</v>
      </c>
      <c r="D58" s="16">
        <f t="shared" si="1"/>
        <v>56</v>
      </c>
      <c r="E58" s="16">
        <f t="shared" si="2"/>
        <v>15.68</v>
      </c>
      <c r="F58" s="16">
        <f t="shared" si="3"/>
        <v>26.098055206983076</v>
      </c>
      <c r="H58" s="16">
        <v>56</v>
      </c>
      <c r="I58" s="16">
        <f t="shared" si="4"/>
        <v>50.32142857142857</v>
      </c>
      <c r="J58" s="16">
        <f t="shared" si="5"/>
        <v>56</v>
      </c>
      <c r="K58" s="16">
        <f t="shared" si="6"/>
        <v>53</v>
      </c>
      <c r="L58" s="16">
        <f t="shared" si="7"/>
        <v>56</v>
      </c>
    </row>
    <row r="59" spans="2:12" ht="12.75">
      <c r="B59" s="16">
        <v>57</v>
      </c>
      <c r="C59" s="16">
        <f t="shared" si="0"/>
        <v>28.5</v>
      </c>
      <c r="D59" s="16">
        <f t="shared" si="1"/>
        <v>57</v>
      </c>
      <c r="E59" s="16">
        <f t="shared" si="2"/>
        <v>16.245</v>
      </c>
      <c r="F59" s="16">
        <f t="shared" si="3"/>
        <v>27.397007029452936</v>
      </c>
      <c r="H59" s="16">
        <v>57</v>
      </c>
      <c r="I59" s="16">
        <f t="shared" si="4"/>
        <v>50.42982456140351</v>
      </c>
      <c r="J59" s="16">
        <f t="shared" si="5"/>
        <v>57</v>
      </c>
      <c r="K59" s="16">
        <f t="shared" si="6"/>
        <v>53.5</v>
      </c>
      <c r="L59" s="16">
        <f t="shared" si="7"/>
        <v>57</v>
      </c>
    </row>
    <row r="60" spans="2:12" ht="12.75">
      <c r="B60" s="16">
        <v>58</v>
      </c>
      <c r="C60" s="16">
        <f t="shared" si="0"/>
        <v>29</v>
      </c>
      <c r="D60" s="16">
        <f t="shared" si="1"/>
        <v>58</v>
      </c>
      <c r="E60" s="16">
        <f t="shared" si="2"/>
        <v>16.82</v>
      </c>
      <c r="F60" s="16">
        <f t="shared" si="3"/>
        <v>28.750056770472327</v>
      </c>
      <c r="H60" s="16">
        <v>58</v>
      </c>
      <c r="I60" s="16">
        <f t="shared" si="4"/>
        <v>50.55172413793103</v>
      </c>
      <c r="J60" s="16">
        <f t="shared" si="5"/>
        <v>58</v>
      </c>
      <c r="K60" s="16">
        <f t="shared" si="6"/>
        <v>54</v>
      </c>
      <c r="L60" s="16">
        <f t="shared" si="7"/>
        <v>58</v>
      </c>
    </row>
    <row r="61" spans="2:12" ht="12.75">
      <c r="B61" s="16">
        <v>59</v>
      </c>
      <c r="C61" s="16">
        <f t="shared" si="0"/>
        <v>29.5</v>
      </c>
      <c r="D61" s="16">
        <f t="shared" si="1"/>
        <v>59</v>
      </c>
      <c r="E61" s="16">
        <f t="shared" si="2"/>
        <v>17.405</v>
      </c>
      <c r="F61" s="16">
        <f t="shared" si="3"/>
        <v>30.15981192837836</v>
      </c>
      <c r="H61" s="16">
        <v>59</v>
      </c>
      <c r="I61" s="16">
        <f t="shared" si="4"/>
        <v>50.686440677966104</v>
      </c>
      <c r="J61" s="16">
        <f t="shared" si="5"/>
        <v>59</v>
      </c>
      <c r="K61" s="16">
        <f t="shared" si="6"/>
        <v>54.5</v>
      </c>
      <c r="L61" s="16">
        <f t="shared" si="7"/>
        <v>59</v>
      </c>
    </row>
    <row r="62" spans="2:12" ht="12.75">
      <c r="B62" s="16">
        <v>60</v>
      </c>
      <c r="C62" s="16">
        <f t="shared" si="0"/>
        <v>30</v>
      </c>
      <c r="D62" s="16">
        <f t="shared" si="1"/>
        <v>60</v>
      </c>
      <c r="E62" s="16">
        <f t="shared" si="2"/>
        <v>18</v>
      </c>
      <c r="F62" s="16">
        <f t="shared" si="3"/>
        <v>31.629073187415543</v>
      </c>
      <c r="H62" s="16">
        <v>60</v>
      </c>
      <c r="I62" s="16">
        <f t="shared" si="4"/>
        <v>50.83333333333333</v>
      </c>
      <c r="J62" s="16">
        <f t="shared" si="5"/>
        <v>60</v>
      </c>
      <c r="K62" s="16">
        <f t="shared" si="6"/>
        <v>55</v>
      </c>
      <c r="L62" s="16">
        <f t="shared" si="7"/>
        <v>60</v>
      </c>
    </row>
    <row r="63" spans="2:12" ht="12.75">
      <c r="B63" s="16">
        <v>61</v>
      </c>
      <c r="C63" s="16">
        <f t="shared" si="0"/>
        <v>30.5</v>
      </c>
      <c r="D63" s="16">
        <f t="shared" si="1"/>
        <v>61</v>
      </c>
      <c r="E63" s="16">
        <f t="shared" si="2"/>
        <v>18.605</v>
      </c>
      <c r="F63" s="16">
        <f t="shared" si="3"/>
        <v>33.16085398584454</v>
      </c>
      <c r="H63" s="16">
        <v>61</v>
      </c>
      <c r="I63" s="16">
        <f t="shared" si="4"/>
        <v>50.99180327868852</v>
      </c>
      <c r="J63" s="16">
        <f t="shared" si="5"/>
        <v>61</v>
      </c>
      <c r="K63" s="16">
        <f t="shared" si="6"/>
        <v>55.5</v>
      </c>
      <c r="L63" s="16">
        <f t="shared" si="7"/>
        <v>61</v>
      </c>
    </row>
    <row r="64" spans="2:12" ht="12.75">
      <c r="B64" s="16">
        <v>62</v>
      </c>
      <c r="C64" s="16">
        <f t="shared" si="0"/>
        <v>31</v>
      </c>
      <c r="D64" s="16">
        <f t="shared" si="1"/>
        <v>62</v>
      </c>
      <c r="E64" s="16">
        <f t="shared" si="2"/>
        <v>19.22</v>
      </c>
      <c r="F64" s="16">
        <f t="shared" si="3"/>
        <v>34.75840262617061</v>
      </c>
      <c r="H64" s="16">
        <v>62</v>
      </c>
      <c r="I64" s="16">
        <f t="shared" si="4"/>
        <v>51.16129032258064</v>
      </c>
      <c r="J64" s="16">
        <f t="shared" si="5"/>
        <v>62</v>
      </c>
      <c r="K64" s="16">
        <f t="shared" si="6"/>
        <v>56</v>
      </c>
      <c r="L64" s="16">
        <f t="shared" si="7"/>
        <v>62</v>
      </c>
    </row>
    <row r="65" spans="2:12" ht="12.75">
      <c r="B65" s="16">
        <v>63</v>
      </c>
      <c r="C65" s="16">
        <f t="shared" si="0"/>
        <v>31.5</v>
      </c>
      <c r="D65" s="16">
        <f t="shared" si="1"/>
        <v>63</v>
      </c>
      <c r="E65" s="16">
        <f t="shared" si="2"/>
        <v>19.845</v>
      </c>
      <c r="F65" s="16">
        <f t="shared" si="3"/>
        <v>36.425227334386705</v>
      </c>
      <c r="H65" s="16">
        <v>63</v>
      </c>
      <c r="I65" s="16">
        <f t="shared" si="4"/>
        <v>51.34126984126984</v>
      </c>
      <c r="J65" s="16">
        <f t="shared" si="5"/>
        <v>63</v>
      </c>
      <c r="K65" s="16">
        <f t="shared" si="6"/>
        <v>56.5</v>
      </c>
      <c r="L65" s="16">
        <f t="shared" si="7"/>
        <v>63</v>
      </c>
    </row>
    <row r="66" spans="2:12" ht="12.75">
      <c r="B66" s="16">
        <v>64</v>
      </c>
      <c r="C66" s="16">
        <f t="shared" si="0"/>
        <v>32</v>
      </c>
      <c r="D66" s="16">
        <f t="shared" si="1"/>
        <v>64</v>
      </c>
      <c r="E66" s="16">
        <f t="shared" si="2"/>
        <v>20.48</v>
      </c>
      <c r="F66" s="16">
        <f t="shared" si="3"/>
        <v>38.16512475319814</v>
      </c>
      <c r="H66" s="16">
        <v>64</v>
      </c>
      <c r="I66" s="16">
        <f t="shared" si="4"/>
        <v>51.53125</v>
      </c>
      <c r="J66" s="16">
        <f t="shared" si="5"/>
        <v>64</v>
      </c>
      <c r="K66" s="16">
        <f t="shared" si="6"/>
        <v>57</v>
      </c>
      <c r="L66" s="16">
        <f t="shared" si="7"/>
        <v>64</v>
      </c>
    </row>
    <row r="67" spans="2:12" ht="12.75">
      <c r="B67" s="16">
        <v>65</v>
      </c>
      <c r="C67" s="16">
        <f aca="true" t="shared" si="8" ref="C67:C102">B67/2</f>
        <v>32.5</v>
      </c>
      <c r="D67" s="16">
        <f aca="true" t="shared" si="9" ref="D67:D102">B67</f>
        <v>65</v>
      </c>
      <c r="E67" s="16">
        <f aca="true" t="shared" si="10" ref="E67:E102">B67^2/200</f>
        <v>21.125</v>
      </c>
      <c r="F67" s="16">
        <f aca="true" t="shared" si="11" ref="F67:F102">-B67-100*LN(100-B67)+100*LN(100)</f>
        <v>39.9822124498678</v>
      </c>
      <c r="H67" s="16">
        <v>65</v>
      </c>
      <c r="I67" s="16">
        <f aca="true" t="shared" si="12" ref="I67:I102">IF(H67&lt;50,0,H67/2+1250/H67)</f>
        <v>51.730769230769226</v>
      </c>
      <c r="J67" s="16">
        <f aca="true" t="shared" si="13" ref="J67:J102">IF(H67&lt;=50,0,H67)</f>
        <v>65</v>
      </c>
      <c r="K67" s="16">
        <f aca="true" t="shared" si="14" ref="K67:K102">IF(H67&lt;50,0,(H67+50)/2)</f>
        <v>57.5</v>
      </c>
      <c r="L67" s="16">
        <f aca="true" t="shared" si="15" ref="L67:L102">IF(J67&lt;=50,0,J67)</f>
        <v>65</v>
      </c>
    </row>
    <row r="68" spans="2:12" ht="12.75">
      <c r="B68" s="16">
        <v>66</v>
      </c>
      <c r="C68" s="16">
        <f t="shared" si="8"/>
        <v>33</v>
      </c>
      <c r="D68" s="16">
        <f t="shared" si="9"/>
        <v>66</v>
      </c>
      <c r="E68" s="16">
        <f t="shared" si="10"/>
        <v>21.78</v>
      </c>
      <c r="F68" s="16">
        <f t="shared" si="11"/>
        <v>41.88096613719301</v>
      </c>
      <c r="H68" s="16">
        <v>66</v>
      </c>
      <c r="I68" s="16">
        <f t="shared" si="12"/>
        <v>51.93939393939394</v>
      </c>
      <c r="J68" s="16">
        <f t="shared" si="13"/>
        <v>66</v>
      </c>
      <c r="K68" s="16">
        <f t="shared" si="14"/>
        <v>58</v>
      </c>
      <c r="L68" s="16">
        <f t="shared" si="15"/>
        <v>66</v>
      </c>
    </row>
    <row r="69" spans="2:12" ht="12.75">
      <c r="B69" s="16">
        <v>67</v>
      </c>
      <c r="C69" s="16">
        <f t="shared" si="8"/>
        <v>33.5</v>
      </c>
      <c r="D69" s="16">
        <f t="shared" si="9"/>
        <v>67</v>
      </c>
      <c r="E69" s="16">
        <f t="shared" si="10"/>
        <v>22.445</v>
      </c>
      <c r="F69" s="16">
        <f t="shared" si="11"/>
        <v>43.86626245216115</v>
      </c>
      <c r="H69" s="16">
        <v>67</v>
      </c>
      <c r="I69" s="16">
        <f t="shared" si="12"/>
        <v>52.156716417910445</v>
      </c>
      <c r="J69" s="16">
        <f t="shared" si="13"/>
        <v>67</v>
      </c>
      <c r="K69" s="16">
        <f t="shared" si="14"/>
        <v>58.5</v>
      </c>
      <c r="L69" s="16">
        <f t="shared" si="15"/>
        <v>67</v>
      </c>
    </row>
    <row r="70" spans="2:12" ht="12.75">
      <c r="B70" s="16">
        <v>68</v>
      </c>
      <c r="C70" s="16">
        <f t="shared" si="8"/>
        <v>34</v>
      </c>
      <c r="D70" s="16">
        <f t="shared" si="9"/>
        <v>68</v>
      </c>
      <c r="E70" s="16">
        <f t="shared" si="10"/>
        <v>23.12</v>
      </c>
      <c r="F70" s="16">
        <f t="shared" si="11"/>
        <v>45.94342831883648</v>
      </c>
      <c r="H70" s="16">
        <v>68</v>
      </c>
      <c r="I70" s="16">
        <f t="shared" si="12"/>
        <v>52.38235294117647</v>
      </c>
      <c r="J70" s="16">
        <f t="shared" si="13"/>
        <v>68</v>
      </c>
      <c r="K70" s="16">
        <f t="shared" si="14"/>
        <v>59</v>
      </c>
      <c r="L70" s="16">
        <f t="shared" si="15"/>
        <v>68</v>
      </c>
    </row>
    <row r="71" spans="2:12" ht="12.75">
      <c r="B71" s="16">
        <v>69</v>
      </c>
      <c r="C71" s="16">
        <f t="shared" si="8"/>
        <v>34.5</v>
      </c>
      <c r="D71" s="16">
        <f t="shared" si="9"/>
        <v>69</v>
      </c>
      <c r="E71" s="16">
        <f t="shared" si="10"/>
        <v>23.805</v>
      </c>
      <c r="F71" s="16">
        <f t="shared" si="11"/>
        <v>48.11829815029455</v>
      </c>
      <c r="H71" s="16">
        <v>69</v>
      </c>
      <c r="I71" s="16">
        <f t="shared" si="12"/>
        <v>52.61594202898551</v>
      </c>
      <c r="J71" s="16">
        <f t="shared" si="13"/>
        <v>69</v>
      </c>
      <c r="K71" s="16">
        <f t="shared" si="14"/>
        <v>59.5</v>
      </c>
      <c r="L71" s="16">
        <f t="shared" si="15"/>
        <v>69</v>
      </c>
    </row>
    <row r="72" spans="2:12" ht="12.75">
      <c r="B72" s="16">
        <v>70</v>
      </c>
      <c r="C72" s="16">
        <f t="shared" si="8"/>
        <v>35</v>
      </c>
      <c r="D72" s="16">
        <f t="shared" si="9"/>
        <v>70</v>
      </c>
      <c r="E72" s="16">
        <f t="shared" si="10"/>
        <v>24.5</v>
      </c>
      <c r="F72" s="16">
        <f t="shared" si="11"/>
        <v>50.39728043259362</v>
      </c>
      <c r="H72" s="16">
        <v>70</v>
      </c>
      <c r="I72" s="16">
        <f t="shared" si="12"/>
        <v>52.85714285714286</v>
      </c>
      <c r="J72" s="16">
        <f t="shared" si="13"/>
        <v>70</v>
      </c>
      <c r="K72" s="16">
        <f t="shared" si="14"/>
        <v>60</v>
      </c>
      <c r="L72" s="16">
        <f t="shared" si="15"/>
        <v>70</v>
      </c>
    </row>
    <row r="73" spans="2:12" ht="12.75">
      <c r="B73" s="16">
        <v>71</v>
      </c>
      <c r="C73" s="16">
        <f t="shared" si="8"/>
        <v>35.5</v>
      </c>
      <c r="D73" s="16">
        <f t="shared" si="9"/>
        <v>71</v>
      </c>
      <c r="E73" s="16">
        <f t="shared" si="10"/>
        <v>25.205</v>
      </c>
      <c r="F73" s="16">
        <f t="shared" si="11"/>
        <v>52.78743560016176</v>
      </c>
      <c r="H73" s="16">
        <v>71</v>
      </c>
      <c r="I73" s="16">
        <f t="shared" si="12"/>
        <v>53.1056338028169</v>
      </c>
      <c r="J73" s="16">
        <f t="shared" si="13"/>
        <v>71</v>
      </c>
      <c r="K73" s="16">
        <f t="shared" si="14"/>
        <v>60.5</v>
      </c>
      <c r="L73" s="16">
        <f t="shared" si="15"/>
        <v>71</v>
      </c>
    </row>
    <row r="74" spans="2:12" ht="12.75">
      <c r="B74" s="16">
        <v>72</v>
      </c>
      <c r="C74" s="16">
        <f t="shared" si="8"/>
        <v>36</v>
      </c>
      <c r="D74" s="16">
        <f t="shared" si="9"/>
        <v>72</v>
      </c>
      <c r="E74" s="16">
        <f t="shared" si="10"/>
        <v>25.92</v>
      </c>
      <c r="F74" s="16">
        <f t="shared" si="11"/>
        <v>55.2965675812888</v>
      </c>
      <c r="H74" s="16">
        <v>72</v>
      </c>
      <c r="I74" s="16">
        <f t="shared" si="12"/>
        <v>53.361111111111114</v>
      </c>
      <c r="J74" s="16">
        <f t="shared" si="13"/>
        <v>72</v>
      </c>
      <c r="K74" s="16">
        <f t="shared" si="14"/>
        <v>61</v>
      </c>
      <c r="L74" s="16">
        <f t="shared" si="15"/>
        <v>72</v>
      </c>
    </row>
    <row r="75" spans="2:12" ht="12.75">
      <c r="B75" s="16">
        <v>73</v>
      </c>
      <c r="C75" s="16">
        <f t="shared" si="8"/>
        <v>36.5</v>
      </c>
      <c r="D75" s="16">
        <f t="shared" si="9"/>
        <v>73</v>
      </c>
      <c r="E75" s="16">
        <f t="shared" si="10"/>
        <v>26.645</v>
      </c>
      <c r="F75" s="16">
        <f t="shared" si="11"/>
        <v>57.933331998376275</v>
      </c>
      <c r="H75" s="16">
        <v>73</v>
      </c>
      <c r="I75" s="16">
        <f t="shared" si="12"/>
        <v>53.62328767123287</v>
      </c>
      <c r="J75" s="16">
        <f t="shared" si="13"/>
        <v>73</v>
      </c>
      <c r="K75" s="16">
        <f t="shared" si="14"/>
        <v>61.5</v>
      </c>
      <c r="L75" s="16">
        <f t="shared" si="15"/>
        <v>73</v>
      </c>
    </row>
    <row r="76" spans="2:12" ht="12.75">
      <c r="B76" s="16">
        <v>74</v>
      </c>
      <c r="C76" s="16">
        <f t="shared" si="8"/>
        <v>37</v>
      </c>
      <c r="D76" s="16">
        <f t="shared" si="9"/>
        <v>74</v>
      </c>
      <c r="E76" s="16">
        <f t="shared" si="10"/>
        <v>27.38</v>
      </c>
      <c r="F76" s="16">
        <f t="shared" si="11"/>
        <v>60.707364796660954</v>
      </c>
      <c r="H76" s="16">
        <v>74</v>
      </c>
      <c r="I76" s="16">
        <f t="shared" si="12"/>
        <v>53.89189189189189</v>
      </c>
      <c r="J76" s="16">
        <f t="shared" si="13"/>
        <v>74</v>
      </c>
      <c r="K76" s="16">
        <f t="shared" si="14"/>
        <v>62</v>
      </c>
      <c r="L76" s="16">
        <f t="shared" si="15"/>
        <v>74</v>
      </c>
    </row>
    <row r="77" spans="2:12" ht="12.75">
      <c r="B77" s="16">
        <v>75</v>
      </c>
      <c r="C77" s="16">
        <f t="shared" si="8"/>
        <v>37.5</v>
      </c>
      <c r="D77" s="16">
        <f t="shared" si="9"/>
        <v>75</v>
      </c>
      <c r="E77" s="16">
        <f t="shared" si="10"/>
        <v>28.125</v>
      </c>
      <c r="F77" s="16">
        <f t="shared" si="11"/>
        <v>63.629436111989094</v>
      </c>
      <c r="H77" s="16">
        <v>75</v>
      </c>
      <c r="I77" s="16">
        <f t="shared" si="12"/>
        <v>54.16666666666667</v>
      </c>
      <c r="J77" s="16">
        <f t="shared" si="13"/>
        <v>75</v>
      </c>
      <c r="K77" s="16">
        <f t="shared" si="14"/>
        <v>62.5</v>
      </c>
      <c r="L77" s="16">
        <f t="shared" si="15"/>
        <v>75</v>
      </c>
    </row>
    <row r="78" spans="2:12" ht="12.75">
      <c r="B78" s="16">
        <v>76</v>
      </c>
      <c r="C78" s="16">
        <f t="shared" si="8"/>
        <v>38</v>
      </c>
      <c r="D78" s="16">
        <f t="shared" si="9"/>
        <v>76</v>
      </c>
      <c r="E78" s="16">
        <f t="shared" si="10"/>
        <v>28.88</v>
      </c>
      <c r="F78" s="16">
        <f t="shared" si="11"/>
        <v>66.71163556401456</v>
      </c>
      <c r="H78" s="16">
        <v>76</v>
      </c>
      <c r="I78" s="16">
        <f t="shared" si="12"/>
        <v>54.44736842105263</v>
      </c>
      <c r="J78" s="16">
        <f t="shared" si="13"/>
        <v>76</v>
      </c>
      <c r="K78" s="16">
        <f t="shared" si="14"/>
        <v>63</v>
      </c>
      <c r="L78" s="16">
        <f t="shared" si="15"/>
        <v>76</v>
      </c>
    </row>
    <row r="79" spans="2:12" ht="12.75">
      <c r="B79" s="16">
        <v>77</v>
      </c>
      <c r="C79" s="16">
        <f t="shared" si="8"/>
        <v>38.5</v>
      </c>
      <c r="D79" s="16">
        <f t="shared" si="9"/>
        <v>77</v>
      </c>
      <c r="E79" s="16">
        <f t="shared" si="10"/>
        <v>29.645</v>
      </c>
      <c r="F79" s="16">
        <f t="shared" si="11"/>
        <v>69.96759700589416</v>
      </c>
      <c r="H79" s="16">
        <v>77</v>
      </c>
      <c r="I79" s="16">
        <f t="shared" si="12"/>
        <v>54.73376623376623</v>
      </c>
      <c r="J79" s="16">
        <f t="shared" si="13"/>
        <v>77</v>
      </c>
      <c r="K79" s="16">
        <f t="shared" si="14"/>
        <v>63.5</v>
      </c>
      <c r="L79" s="16">
        <f t="shared" si="15"/>
        <v>77</v>
      </c>
    </row>
    <row r="80" spans="2:12" ht="12.75">
      <c r="B80" s="16">
        <v>78</v>
      </c>
      <c r="C80" s="16">
        <f t="shared" si="8"/>
        <v>39</v>
      </c>
      <c r="D80" s="16">
        <f t="shared" si="9"/>
        <v>78</v>
      </c>
      <c r="E80" s="16">
        <f t="shared" si="10"/>
        <v>30.42</v>
      </c>
      <c r="F80" s="16">
        <f t="shared" si="11"/>
        <v>73.41277326297757</v>
      </c>
      <c r="H80" s="16">
        <v>78</v>
      </c>
      <c r="I80" s="16">
        <f t="shared" si="12"/>
        <v>55.02564102564102</v>
      </c>
      <c r="J80" s="16">
        <f t="shared" si="13"/>
        <v>78</v>
      </c>
      <c r="K80" s="16">
        <f t="shared" si="14"/>
        <v>64</v>
      </c>
      <c r="L80" s="16">
        <f t="shared" si="15"/>
        <v>78</v>
      </c>
    </row>
    <row r="81" spans="2:12" ht="12.75">
      <c r="B81" s="16">
        <v>79</v>
      </c>
      <c r="C81" s="16">
        <f t="shared" si="8"/>
        <v>39.5</v>
      </c>
      <c r="D81" s="16">
        <f t="shared" si="9"/>
        <v>79</v>
      </c>
      <c r="E81" s="16">
        <f t="shared" si="10"/>
        <v>31.205</v>
      </c>
      <c r="F81" s="16">
        <f t="shared" si="11"/>
        <v>77.06477482646687</v>
      </c>
      <c r="H81" s="16">
        <v>79</v>
      </c>
      <c r="I81" s="16">
        <f t="shared" si="12"/>
        <v>55.322784810126585</v>
      </c>
      <c r="J81" s="16">
        <f t="shared" si="13"/>
        <v>79</v>
      </c>
      <c r="K81" s="16">
        <f t="shared" si="14"/>
        <v>64.5</v>
      </c>
      <c r="L81" s="16">
        <f t="shared" si="15"/>
        <v>79</v>
      </c>
    </row>
    <row r="82" spans="2:12" ht="12.75">
      <c r="B82" s="16">
        <v>80</v>
      </c>
      <c r="C82" s="16">
        <f t="shared" si="8"/>
        <v>40</v>
      </c>
      <c r="D82" s="16">
        <f t="shared" si="9"/>
        <v>80</v>
      </c>
      <c r="E82" s="16">
        <f t="shared" si="10"/>
        <v>32</v>
      </c>
      <c r="F82" s="16">
        <f t="shared" si="11"/>
        <v>80.94379124341009</v>
      </c>
      <c r="H82" s="16">
        <v>80</v>
      </c>
      <c r="I82" s="16">
        <f t="shared" si="12"/>
        <v>55.625</v>
      </c>
      <c r="J82" s="16">
        <f t="shared" si="13"/>
        <v>80</v>
      </c>
      <c r="K82" s="16">
        <f t="shared" si="14"/>
        <v>65</v>
      </c>
      <c r="L82" s="16">
        <f t="shared" si="15"/>
        <v>80</v>
      </c>
    </row>
    <row r="83" spans="2:12" ht="12.75">
      <c r="B83" s="16">
        <v>81</v>
      </c>
      <c r="C83" s="16">
        <f t="shared" si="8"/>
        <v>40.5</v>
      </c>
      <c r="D83" s="16">
        <f t="shared" si="9"/>
        <v>81</v>
      </c>
      <c r="E83" s="16">
        <f t="shared" si="10"/>
        <v>32.805</v>
      </c>
      <c r="F83" s="16">
        <f t="shared" si="11"/>
        <v>85.07312068216515</v>
      </c>
      <c r="H83" s="16">
        <v>81</v>
      </c>
      <c r="I83" s="16">
        <f t="shared" si="12"/>
        <v>55.9320987654321</v>
      </c>
      <c r="J83" s="16">
        <f t="shared" si="13"/>
        <v>81</v>
      </c>
      <c r="K83" s="16">
        <f t="shared" si="14"/>
        <v>65.5</v>
      </c>
      <c r="L83" s="16">
        <f t="shared" si="15"/>
        <v>81</v>
      </c>
    </row>
    <row r="84" spans="2:12" ht="12.75">
      <c r="B84" s="16">
        <v>82</v>
      </c>
      <c r="C84" s="16">
        <f t="shared" si="8"/>
        <v>41</v>
      </c>
      <c r="D84" s="16">
        <f t="shared" si="9"/>
        <v>82</v>
      </c>
      <c r="E84" s="16">
        <f t="shared" si="10"/>
        <v>33.62</v>
      </c>
      <c r="F84" s="16">
        <f t="shared" si="11"/>
        <v>89.47984280919269</v>
      </c>
      <c r="H84" s="16">
        <v>82</v>
      </c>
      <c r="I84" s="16">
        <f t="shared" si="12"/>
        <v>56.24390243902439</v>
      </c>
      <c r="J84" s="16">
        <f t="shared" si="13"/>
        <v>82</v>
      </c>
      <c r="K84" s="16">
        <f t="shared" si="14"/>
        <v>66</v>
      </c>
      <c r="L84" s="16">
        <f t="shared" si="15"/>
        <v>82</v>
      </c>
    </row>
    <row r="85" spans="2:12" ht="12.75">
      <c r="B85" s="16">
        <v>83</v>
      </c>
      <c r="C85" s="16">
        <f t="shared" si="8"/>
        <v>41.5</v>
      </c>
      <c r="D85" s="16">
        <f t="shared" si="9"/>
        <v>83</v>
      </c>
      <c r="E85" s="16">
        <f t="shared" si="10"/>
        <v>34.445</v>
      </c>
      <c r="F85" s="16">
        <f t="shared" si="11"/>
        <v>94.19568419318756</v>
      </c>
      <c r="H85" s="16">
        <v>83</v>
      </c>
      <c r="I85" s="16">
        <f t="shared" si="12"/>
        <v>56.56024096385542</v>
      </c>
      <c r="J85" s="16">
        <f t="shared" si="13"/>
        <v>83</v>
      </c>
      <c r="K85" s="16">
        <f t="shared" si="14"/>
        <v>66.5</v>
      </c>
      <c r="L85" s="16">
        <f t="shared" si="15"/>
        <v>83</v>
      </c>
    </row>
    <row r="86" spans="2:12" ht="12.75">
      <c r="B86" s="16">
        <v>84</v>
      </c>
      <c r="C86" s="16">
        <f t="shared" si="8"/>
        <v>42</v>
      </c>
      <c r="D86" s="16">
        <f t="shared" si="9"/>
        <v>84</v>
      </c>
      <c r="E86" s="16">
        <f t="shared" si="10"/>
        <v>35.28</v>
      </c>
      <c r="F86" s="16">
        <f t="shared" si="11"/>
        <v>99.25814637483103</v>
      </c>
      <c r="H86" s="16">
        <v>84</v>
      </c>
      <c r="I86" s="16">
        <f t="shared" si="12"/>
        <v>56.88095238095238</v>
      </c>
      <c r="J86" s="16">
        <f t="shared" si="13"/>
        <v>84</v>
      </c>
      <c r="K86" s="16">
        <f t="shared" si="14"/>
        <v>67</v>
      </c>
      <c r="L86" s="16">
        <f t="shared" si="15"/>
        <v>84</v>
      </c>
    </row>
    <row r="87" spans="2:12" ht="12.75">
      <c r="B87" s="16">
        <v>85</v>
      </c>
      <c r="C87" s="16">
        <f t="shared" si="8"/>
        <v>42.5</v>
      </c>
      <c r="D87" s="16">
        <f t="shared" si="9"/>
        <v>85</v>
      </c>
      <c r="E87" s="16">
        <f t="shared" si="10"/>
        <v>36.125</v>
      </c>
      <c r="F87" s="16">
        <f t="shared" si="11"/>
        <v>104.71199848858816</v>
      </c>
      <c r="H87" s="16">
        <v>85</v>
      </c>
      <c r="I87" s="16">
        <f t="shared" si="12"/>
        <v>57.205882352941174</v>
      </c>
      <c r="J87" s="16">
        <f t="shared" si="13"/>
        <v>85</v>
      </c>
      <c r="K87" s="16">
        <f t="shared" si="14"/>
        <v>67.5</v>
      </c>
      <c r="L87" s="16">
        <f t="shared" si="15"/>
        <v>85</v>
      </c>
    </row>
    <row r="88" spans="2:12" ht="12.75">
      <c r="B88" s="16">
        <v>86</v>
      </c>
      <c r="C88" s="16">
        <f t="shared" si="8"/>
        <v>43</v>
      </c>
      <c r="D88" s="16">
        <f t="shared" si="9"/>
        <v>86</v>
      </c>
      <c r="E88" s="16">
        <f t="shared" si="10"/>
        <v>36.98</v>
      </c>
      <c r="F88" s="16">
        <f t="shared" si="11"/>
        <v>110.61128563728334</v>
      </c>
      <c r="H88" s="16">
        <v>86</v>
      </c>
      <c r="I88" s="16">
        <f t="shared" si="12"/>
        <v>57.53488372093023</v>
      </c>
      <c r="J88" s="16">
        <f t="shared" si="13"/>
        <v>86</v>
      </c>
      <c r="K88" s="16">
        <f t="shared" si="14"/>
        <v>68</v>
      </c>
      <c r="L88" s="16">
        <f t="shared" si="15"/>
        <v>86</v>
      </c>
    </row>
    <row r="89" spans="2:12" ht="12.75">
      <c r="B89" s="16">
        <v>87</v>
      </c>
      <c r="C89" s="16">
        <f t="shared" si="8"/>
        <v>43.5</v>
      </c>
      <c r="D89" s="16">
        <f t="shared" si="9"/>
        <v>87</v>
      </c>
      <c r="E89" s="16">
        <f t="shared" si="10"/>
        <v>37.845</v>
      </c>
      <c r="F89" s="16">
        <f t="shared" si="11"/>
        <v>117.0220828526555</v>
      </c>
      <c r="H89" s="16">
        <v>87</v>
      </c>
      <c r="I89" s="16">
        <f t="shared" si="12"/>
        <v>57.867816091954026</v>
      </c>
      <c r="J89" s="16">
        <f t="shared" si="13"/>
        <v>87</v>
      </c>
      <c r="K89" s="16">
        <f t="shared" si="14"/>
        <v>68.5</v>
      </c>
      <c r="L89" s="16">
        <f t="shared" si="15"/>
        <v>87</v>
      </c>
    </row>
    <row r="90" spans="2:12" ht="12.75">
      <c r="B90" s="16">
        <v>88</v>
      </c>
      <c r="C90" s="16">
        <f t="shared" si="8"/>
        <v>44</v>
      </c>
      <c r="D90" s="16">
        <f t="shared" si="9"/>
        <v>88</v>
      </c>
      <c r="E90" s="16">
        <f t="shared" si="10"/>
        <v>38.72</v>
      </c>
      <c r="F90" s="16">
        <f t="shared" si="11"/>
        <v>124.0263536200091</v>
      </c>
      <c r="H90" s="16">
        <v>88</v>
      </c>
      <c r="I90" s="16">
        <f t="shared" si="12"/>
        <v>58.20454545454545</v>
      </c>
      <c r="J90" s="16">
        <f t="shared" si="13"/>
        <v>88</v>
      </c>
      <c r="K90" s="16">
        <f t="shared" si="14"/>
        <v>69</v>
      </c>
      <c r="L90" s="16">
        <f t="shared" si="15"/>
        <v>88</v>
      </c>
    </row>
    <row r="91" spans="2:12" ht="12.75">
      <c r="B91" s="16">
        <v>89</v>
      </c>
      <c r="C91" s="16">
        <f t="shared" si="8"/>
        <v>44.5</v>
      </c>
      <c r="D91" s="16">
        <f t="shared" si="9"/>
        <v>89</v>
      </c>
      <c r="E91" s="16">
        <f t="shared" si="10"/>
        <v>39.605</v>
      </c>
      <c r="F91" s="16">
        <f t="shared" si="11"/>
        <v>131.72749131897206</v>
      </c>
      <c r="H91" s="16">
        <v>89</v>
      </c>
      <c r="I91" s="16">
        <f t="shared" si="12"/>
        <v>58.54494382022472</v>
      </c>
      <c r="J91" s="16">
        <f t="shared" si="13"/>
        <v>89</v>
      </c>
      <c r="K91" s="16">
        <f t="shared" si="14"/>
        <v>69.5</v>
      </c>
      <c r="L91" s="16">
        <f t="shared" si="15"/>
        <v>89</v>
      </c>
    </row>
    <row r="92" spans="2:12" ht="12.75">
      <c r="B92" s="16">
        <v>90</v>
      </c>
      <c r="C92" s="16">
        <f t="shared" si="8"/>
        <v>45</v>
      </c>
      <c r="D92" s="16">
        <f t="shared" si="9"/>
        <v>90</v>
      </c>
      <c r="E92" s="16">
        <f t="shared" si="10"/>
        <v>40.5</v>
      </c>
      <c r="F92" s="16">
        <f t="shared" si="11"/>
        <v>140.25850929940458</v>
      </c>
      <c r="H92" s="16">
        <v>90</v>
      </c>
      <c r="I92" s="16">
        <f t="shared" si="12"/>
        <v>58.888888888888886</v>
      </c>
      <c r="J92" s="16">
        <f t="shared" si="13"/>
        <v>90</v>
      </c>
      <c r="K92" s="16">
        <f t="shared" si="14"/>
        <v>70</v>
      </c>
      <c r="L92" s="16">
        <f t="shared" si="15"/>
        <v>90</v>
      </c>
    </row>
    <row r="93" spans="2:12" ht="12.75">
      <c r="B93" s="16">
        <v>91</v>
      </c>
      <c r="C93" s="16">
        <f t="shared" si="8"/>
        <v>45.5</v>
      </c>
      <c r="D93" s="16">
        <f t="shared" si="9"/>
        <v>91</v>
      </c>
      <c r="E93" s="16">
        <f t="shared" si="10"/>
        <v>41.405</v>
      </c>
      <c r="F93" s="16">
        <f t="shared" si="11"/>
        <v>149.79456086518724</v>
      </c>
      <c r="H93" s="16">
        <v>91</v>
      </c>
      <c r="I93" s="16">
        <f t="shared" si="12"/>
        <v>59.23626373626374</v>
      </c>
      <c r="J93" s="16">
        <f t="shared" si="13"/>
        <v>91</v>
      </c>
      <c r="K93" s="16">
        <f t="shared" si="14"/>
        <v>70.5</v>
      </c>
      <c r="L93" s="16">
        <f t="shared" si="15"/>
        <v>91</v>
      </c>
    </row>
    <row r="94" spans="2:12" ht="12.75">
      <c r="B94" s="16">
        <v>92</v>
      </c>
      <c r="C94" s="16">
        <f t="shared" si="8"/>
        <v>46</v>
      </c>
      <c r="D94" s="16">
        <f t="shared" si="9"/>
        <v>92</v>
      </c>
      <c r="E94" s="16">
        <f t="shared" si="10"/>
        <v>42.32</v>
      </c>
      <c r="F94" s="16">
        <f t="shared" si="11"/>
        <v>160.57286443082558</v>
      </c>
      <c r="H94" s="16">
        <v>92</v>
      </c>
      <c r="I94" s="16">
        <f t="shared" si="12"/>
        <v>59.58695652173913</v>
      </c>
      <c r="J94" s="16">
        <f t="shared" si="13"/>
        <v>92</v>
      </c>
      <c r="K94" s="16">
        <f t="shared" si="14"/>
        <v>71</v>
      </c>
      <c r="L94" s="16">
        <f t="shared" si="15"/>
        <v>92</v>
      </c>
    </row>
    <row r="95" spans="2:12" ht="12.75">
      <c r="B95" s="16">
        <v>93</v>
      </c>
      <c r="C95" s="16">
        <f t="shared" si="8"/>
        <v>46.5</v>
      </c>
      <c r="D95" s="16">
        <f t="shared" si="9"/>
        <v>93</v>
      </c>
      <c r="E95" s="16">
        <f t="shared" si="10"/>
        <v>43.245</v>
      </c>
      <c r="F95" s="16">
        <f t="shared" si="11"/>
        <v>172.92600369327783</v>
      </c>
      <c r="H95" s="16">
        <v>93</v>
      </c>
      <c r="I95" s="16">
        <f t="shared" si="12"/>
        <v>59.94086021505376</v>
      </c>
      <c r="J95" s="16">
        <f t="shared" si="13"/>
        <v>93</v>
      </c>
      <c r="K95" s="16">
        <f t="shared" si="14"/>
        <v>71.5</v>
      </c>
      <c r="L95" s="16">
        <f t="shared" si="15"/>
        <v>93</v>
      </c>
    </row>
    <row r="96" spans="2:12" ht="12.75">
      <c r="B96" s="16">
        <v>94</v>
      </c>
      <c r="C96" s="16">
        <f t="shared" si="8"/>
        <v>47</v>
      </c>
      <c r="D96" s="16">
        <f t="shared" si="9"/>
        <v>94</v>
      </c>
      <c r="E96" s="16">
        <f t="shared" si="10"/>
        <v>44.18</v>
      </c>
      <c r="F96" s="16">
        <f t="shared" si="11"/>
        <v>187.34107167600365</v>
      </c>
      <c r="H96" s="16">
        <v>94</v>
      </c>
      <c r="I96" s="16">
        <f t="shared" si="12"/>
        <v>60.29787234042553</v>
      </c>
      <c r="J96" s="16">
        <f t="shared" si="13"/>
        <v>94</v>
      </c>
      <c r="K96" s="16">
        <f t="shared" si="14"/>
        <v>72</v>
      </c>
      <c r="L96" s="16">
        <f t="shared" si="15"/>
        <v>94</v>
      </c>
    </row>
    <row r="97" spans="2:12" ht="12.75">
      <c r="B97" s="16">
        <v>95</v>
      </c>
      <c r="C97" s="16">
        <f t="shared" si="8"/>
        <v>47.5</v>
      </c>
      <c r="D97" s="16">
        <f t="shared" si="9"/>
        <v>95</v>
      </c>
      <c r="E97" s="16">
        <f t="shared" si="10"/>
        <v>45.125</v>
      </c>
      <c r="F97" s="16">
        <f t="shared" si="11"/>
        <v>204.57322735539913</v>
      </c>
      <c r="H97" s="16">
        <v>95</v>
      </c>
      <c r="I97" s="16">
        <f t="shared" si="12"/>
        <v>60.6578947368421</v>
      </c>
      <c r="J97" s="16">
        <f t="shared" si="13"/>
        <v>95</v>
      </c>
      <c r="K97" s="16">
        <f t="shared" si="14"/>
        <v>72.5</v>
      </c>
      <c r="L97" s="16">
        <f t="shared" si="15"/>
        <v>95</v>
      </c>
    </row>
    <row r="98" spans="2:12" ht="12.75">
      <c r="B98" s="16">
        <v>96</v>
      </c>
      <c r="C98" s="16">
        <f t="shared" si="8"/>
        <v>48</v>
      </c>
      <c r="D98" s="16">
        <f t="shared" si="9"/>
        <v>96</v>
      </c>
      <c r="E98" s="16">
        <f t="shared" si="10"/>
        <v>46.08</v>
      </c>
      <c r="F98" s="16">
        <f t="shared" si="11"/>
        <v>225.8875824868201</v>
      </c>
      <c r="H98" s="16">
        <v>96</v>
      </c>
      <c r="I98" s="16">
        <f t="shared" si="12"/>
        <v>61.020833333333336</v>
      </c>
      <c r="J98" s="16">
        <f t="shared" si="13"/>
        <v>96</v>
      </c>
      <c r="K98" s="16">
        <f t="shared" si="14"/>
        <v>73</v>
      </c>
      <c r="L98" s="16">
        <f t="shared" si="15"/>
        <v>96</v>
      </c>
    </row>
    <row r="99" spans="2:12" ht="12.75">
      <c r="B99" s="16">
        <v>97</v>
      </c>
      <c r="C99" s="16">
        <f t="shared" si="8"/>
        <v>48.5</v>
      </c>
      <c r="D99" s="16">
        <f t="shared" si="9"/>
        <v>97</v>
      </c>
      <c r="E99" s="16">
        <f t="shared" si="10"/>
        <v>47.045</v>
      </c>
      <c r="F99" s="16">
        <f t="shared" si="11"/>
        <v>253.6557897319982</v>
      </c>
      <c r="H99" s="16">
        <v>97</v>
      </c>
      <c r="I99" s="16">
        <f t="shared" si="12"/>
        <v>61.386597938144334</v>
      </c>
      <c r="J99" s="16">
        <f t="shared" si="13"/>
        <v>97</v>
      </c>
      <c r="K99" s="16">
        <f t="shared" si="14"/>
        <v>73.5</v>
      </c>
      <c r="L99" s="16">
        <f t="shared" si="15"/>
        <v>97</v>
      </c>
    </row>
    <row r="100" spans="2:12" ht="12.75">
      <c r="B100" s="16">
        <v>98</v>
      </c>
      <c r="C100" s="16">
        <f t="shared" si="8"/>
        <v>49</v>
      </c>
      <c r="D100" s="16">
        <f t="shared" si="9"/>
        <v>98</v>
      </c>
      <c r="E100" s="16">
        <f t="shared" si="10"/>
        <v>48.02</v>
      </c>
      <c r="F100" s="16">
        <f t="shared" si="11"/>
        <v>293.2023005428146</v>
      </c>
      <c r="H100" s="16">
        <v>98</v>
      </c>
      <c r="I100" s="16">
        <f t="shared" si="12"/>
        <v>61.755102040816325</v>
      </c>
      <c r="J100" s="16">
        <f t="shared" si="13"/>
        <v>98</v>
      </c>
      <c r="K100" s="16">
        <f t="shared" si="14"/>
        <v>74</v>
      </c>
      <c r="L100" s="16">
        <f t="shared" si="15"/>
        <v>98</v>
      </c>
    </row>
    <row r="101" spans="2:12" ht="12.75">
      <c r="B101" s="16">
        <v>99</v>
      </c>
      <c r="C101" s="16">
        <f t="shared" si="8"/>
        <v>49.5</v>
      </c>
      <c r="D101" s="16">
        <f t="shared" si="9"/>
        <v>99</v>
      </c>
      <c r="E101" s="16">
        <f t="shared" si="10"/>
        <v>49.005</v>
      </c>
      <c r="F101" s="16">
        <f t="shared" si="11"/>
        <v>361.51701859880916</v>
      </c>
      <c r="H101" s="16">
        <v>99</v>
      </c>
      <c r="I101" s="16">
        <f t="shared" si="12"/>
        <v>62.12626262626263</v>
      </c>
      <c r="J101" s="16">
        <f t="shared" si="13"/>
        <v>99</v>
      </c>
      <c r="K101" s="16">
        <f t="shared" si="14"/>
        <v>74.5</v>
      </c>
      <c r="L101" s="16">
        <f t="shared" si="15"/>
        <v>99</v>
      </c>
    </row>
    <row r="102" spans="2:12" ht="12.75">
      <c r="B102" s="16">
        <v>99.99</v>
      </c>
      <c r="C102" s="16">
        <f t="shared" si="8"/>
        <v>49.995</v>
      </c>
      <c r="D102" s="16">
        <f t="shared" si="9"/>
        <v>99.99</v>
      </c>
      <c r="E102" s="16">
        <f t="shared" si="10"/>
        <v>49.990000499999994</v>
      </c>
      <c r="F102" s="16">
        <f t="shared" si="11"/>
        <v>821.0440371975671</v>
      </c>
      <c r="H102" s="16">
        <v>99.99</v>
      </c>
      <c r="I102" s="16">
        <f t="shared" si="12"/>
        <v>62.4962501250125</v>
      </c>
      <c r="J102" s="16">
        <f t="shared" si="13"/>
        <v>99.99</v>
      </c>
      <c r="K102" s="16">
        <f t="shared" si="14"/>
        <v>74.995</v>
      </c>
      <c r="L102" s="16">
        <f t="shared" si="15"/>
        <v>99.99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2004-05-19T15:58:30Z</dcterms:created>
  <dcterms:modified xsi:type="dcterms:W3CDTF">2009-05-22T17:45:08Z</dcterms:modified>
  <cp:category/>
  <cp:version/>
  <cp:contentType/>
  <cp:contentStatus/>
</cp:coreProperties>
</file>