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0" windowWidth="9315" windowHeight="6825" activeTab="0"/>
  </bookViews>
  <sheets>
    <sheet name="Exercises" sheetId="1" r:id="rId1"/>
    <sheet name="Excel functions" sheetId="2" r:id="rId2"/>
    <sheet name="Circulation" sheetId="3" r:id="rId3"/>
    <sheet name="Advertising sales" sheetId="4" r:id="rId4"/>
    <sheet name="TV ratings" sheetId="5" r:id="rId5"/>
    <sheet name="Miscellany" sheetId="6" r:id="rId6"/>
  </sheets>
  <definedNames/>
  <calcPr fullCalcOnLoad="1"/>
</workbook>
</file>

<file path=xl/sharedStrings.xml><?xml version="1.0" encoding="utf-8"?>
<sst xmlns="http://schemas.openxmlformats.org/spreadsheetml/2006/main" count="272" uniqueCount="169">
  <si>
    <t>Circulation</t>
  </si>
  <si>
    <t>As publication manager of a weekly magazine, you wish to develop guaranteed</t>
  </si>
  <si>
    <t>circulation figures to use in soliciting advertising.  A study of weekly sales over the past</t>
  </si>
  <si>
    <t>three years fails to reveal any marked trend or seasonal variation; the circulation</t>
  </si>
  <si>
    <t>figures seem to be roughly normally distributed.  During the period studied, the mean</t>
  </si>
  <si>
    <t>weekly circulation was 650,000 copies, with a sample standard deviation of 40,000</t>
  </si>
  <si>
    <t xml:space="preserve">copies.  For parts (a)-(d), which review basic concepts involving random variables and </t>
  </si>
  <si>
    <t>the normal distribution, assume these figures to be accurate estimates.</t>
  </si>
  <si>
    <t>(a)</t>
  </si>
  <si>
    <t>If you guarantee the sale of at least 600,000 copies next week, what chance</t>
  </si>
  <si>
    <t>will you face of failing to meet the guarantee?</t>
  </si>
  <si>
    <t>(b)</t>
  </si>
  <si>
    <t>How many copies of your next issue must you print, in order to have only</t>
  </si>
  <si>
    <t>one chance in 100 of being caught short?</t>
  </si>
  <si>
    <t>(c)</t>
  </si>
  <si>
    <t>What mean weekly circulation figure would you be 95% safe in</t>
  </si>
  <si>
    <t>guaranteeing over the next (52-week) year?</t>
  </si>
  <si>
    <t>(d)</t>
  </si>
  <si>
    <t>What total circulation figure would you be 95% safe in</t>
  </si>
  <si>
    <t>(e)</t>
  </si>
  <si>
    <t>The estimate of mean weekly circulation is actually based on a</t>
  </si>
  <si>
    <t>sample of 156 weeks  (3 years). Give a 95%-confidence interval</t>
  </si>
  <si>
    <t>for the true mean weekly circulation.</t>
  </si>
  <si>
    <t>Advertising Sales</t>
  </si>
  <si>
    <t>A magazine publishing house wishes to estimate (for purposes of advertising</t>
  </si>
  <si>
    <t>sales) the average annual expenditure on furniture among its subscribers.  A</t>
  </si>
  <si>
    <t>sample of 100 subscribers is chosen at random from the 100,000-person</t>
  </si>
  <si>
    <t>subscription list, and each sampled subscriber is questioned about his</t>
  </si>
  <si>
    <t>furniture purchases in the last year.  The sample mean response is $530,</t>
  </si>
  <si>
    <t xml:space="preserve">with a sample standard deviation of $180.   </t>
  </si>
  <si>
    <t>What estimate (of the population average) should be reported?</t>
  </si>
  <si>
    <t>Give a 95% confidence interval for the estimate.</t>
  </si>
  <si>
    <t>How would your answer in (b) change, if the subscription list included 400,000 people?</t>
  </si>
  <si>
    <t>How would your answer in (b) change, if the subscription list included 1,000 people?</t>
  </si>
  <si>
    <t>How would your answer in (b) change, if the sample size were only 10?</t>
  </si>
  <si>
    <t>(f)</t>
  </si>
  <si>
    <t>Did any of your answers above require special assumptions?</t>
  </si>
  <si>
    <t>(g)</t>
  </si>
  <si>
    <t>If (b) had asked for a 99% confidence interval, would you have reported a</t>
  </si>
  <si>
    <t>wider or narrower interval?</t>
  </si>
  <si>
    <t>TV Ratings</t>
  </si>
  <si>
    <t>The A.C. Nielsen Co. wishes to estimate, for each of several cities, the</t>
  </si>
  <si>
    <t>amount of time a typical adult living in the city spends watching television</t>
  </si>
  <si>
    <t>each week.  In San Diego (which has an adult population of 400,000), they</t>
  </si>
  <si>
    <t>sample 100 people.  The sample mean is 25 hours, with a sample standard</t>
  </si>
  <si>
    <t xml:space="preserve">deviation of 10 hours.  </t>
  </si>
  <si>
    <t>Give a 95%-confidence interval for their estimate.</t>
  </si>
  <si>
    <t>How many more people should they interview, in order to be 95%-confident</t>
  </si>
  <si>
    <t>that their final estimate is wrong by no more than 1 hour?</t>
  </si>
  <si>
    <t>Assuming that viewing time varies from person to person in Los Angeles by</t>
  </si>
  <si>
    <t>about as much as it does in San Diego, and that Nielsen wishes to make as</t>
  </si>
  <si>
    <t>precise an estimate for L.A. as they did in part (a) for San Diego, how large</t>
  </si>
  <si>
    <t>a sample should they take in L.A. (which has an adult population of</t>
  </si>
  <si>
    <t>1,600,000)?</t>
  </si>
  <si>
    <t>Miscellany</t>
  </si>
  <si>
    <t xml:space="preserve">Explain, briefly, the difference between sampling bias and sampling error. </t>
  </si>
  <si>
    <t>A 95%-confidence interval for an estimate indicates how much you can trust</t>
  </si>
  <si>
    <t>the (fill in the blank) __________________ .</t>
  </si>
  <si>
    <t>A firm has conducted a study, and has found that a 95%-confidence interval</t>
  </si>
  <si>
    <t>for the mean time required to process new insurance policies is  (10 days,</t>
  </si>
  <si>
    <t xml:space="preserve">12 days).  This means that         </t>
  </si>
  <si>
    <t>only 5 percent of all policies take less than 10 or more than 12 days to process.</t>
  </si>
  <si>
    <t>only 5 percent of all policies take between 10 and 12 days to process.</t>
  </si>
  <si>
    <t>about 95 out of every 100 intervals similarly constructed will contain the true</t>
  </si>
  <si>
    <t xml:space="preserve">mean processing time.         </t>
  </si>
  <si>
    <t>the probability is 0.95 that the true mean lies between 10 and 12 days.</t>
  </si>
  <si>
    <t>You will only fail to meet the guarantee if demand runs below 600,000.</t>
  </si>
  <si>
    <t>weekly mean</t>
  </si>
  <si>
    <t>standard deviation</t>
  </si>
  <si>
    <t>guarantee</t>
  </si>
  <si>
    <t>Pr(demand &lt; guaranteed amount)</t>
  </si>
  <si>
    <t>You will only run short if demand exceeds the number of copies printed.</t>
  </si>
  <si>
    <t>chance of running out</t>
  </si>
  <si>
    <t>number to print</t>
  </si>
  <si>
    <t>You want a 95% chance of being above the guaranteed level, i.e., only a</t>
  </si>
  <si>
    <t>5% chance of being below that level.</t>
  </si>
  <si>
    <t>The key here is to remember that the variance of a sum of independent random</t>
  </si>
  <si>
    <t>variables is the sum of their variances. Therefore the standard deviation of a</t>
  </si>
  <si>
    <t>sum of  n  independent, identically-distributed random variables is sqrt(n) times</t>
  </si>
  <si>
    <t>the standard deviation of a single one, and the standard deviation of the mean is</t>
  </si>
  <si>
    <t>the original standard deviation divided by sqrt(n).</t>
  </si>
  <si>
    <t>time period</t>
  </si>
  <si>
    <t>mean per week</t>
  </si>
  <si>
    <t>standard deviation of mean over time period</t>
  </si>
  <si>
    <t>chance of failing to meet guarantee</t>
  </si>
  <si>
    <t>guarantee to make</t>
  </si>
  <si>
    <t>The answer obviously must be 52 times the answer to the previous question.</t>
  </si>
  <si>
    <t>This could also be obtained directly.</t>
  </si>
  <si>
    <t>expected total over time period</t>
  </si>
  <si>
    <t>standard deviation of total over time period</t>
  </si>
  <si>
    <t>±</t>
  </si>
  <si>
    <t>sample mean, and estimate of (true) population mean</t>
  </si>
  <si>
    <t>sample standard deviation, and estimate of population standard deviation</t>
  </si>
  <si>
    <t>sample size</t>
  </si>
  <si>
    <t>It wouldn't change. But see (d).</t>
  </si>
  <si>
    <t>Again, it wouldn't change. But this is assuming that the sample procedure</t>
  </si>
  <si>
    <r>
      <t xml:space="preserve">used simple random sampling </t>
    </r>
    <r>
      <rPr>
        <b/>
        <i/>
        <sz val="10"/>
        <rFont val="Arial"/>
        <family val="0"/>
      </rPr>
      <t>with</t>
    </r>
    <r>
      <rPr>
        <sz val="10"/>
        <rFont val="Arial"/>
        <family val="0"/>
      </rPr>
      <t xml:space="preserve"> replacement. Had it used simple random</t>
    </r>
  </si>
  <si>
    <r>
      <t xml:space="preserve">sampling </t>
    </r>
    <r>
      <rPr>
        <b/>
        <i/>
        <sz val="10"/>
        <rFont val="Arial"/>
        <family val="0"/>
      </rPr>
      <t>without</t>
    </r>
    <r>
      <rPr>
        <sz val="10"/>
        <rFont val="Arial"/>
        <family val="0"/>
      </rPr>
      <t xml:space="preserve"> replacement, the answers to (b)-(d) would be:</t>
    </r>
  </si>
  <si>
    <t>population size</t>
  </si>
  <si>
    <t>margin of error</t>
  </si>
  <si>
    <t>Assuming the the population distribution is roughly normal - probably a bad</t>
  </si>
  <si>
    <t>assumption in reality, since it's likely that the population contains a number</t>
  </si>
  <si>
    <t>of people who bought no furniture last year - the answer to (e) would be</t>
  </si>
  <si>
    <t>standard deviations out from the mean you must go in the</t>
  </si>
  <si>
    <t>t-distribution with 10-1 = 9 degrees of freedom, in order to cut off</t>
  </si>
  <si>
    <t>5% of the distribution in the two tails</t>
  </si>
  <si>
    <t>Wider. The 99%-confidence interval is</t>
  </si>
  <si>
    <t>It takes roughly four times as large a sample, in order to cut the margin</t>
  </si>
  <si>
    <t>of error in the estimate in half (this is the "square-root" effect). Hence, they</t>
  </si>
  <si>
    <t>need a total sample of roughly 400 viewers.</t>
  </si>
  <si>
    <t>Working it out precisely, the total should be</t>
  </si>
  <si>
    <t>viewers in the full sample</t>
  </si>
  <si>
    <r>
      <t>The same size.</t>
    </r>
    <r>
      <rPr>
        <sz val="10"/>
        <rFont val="Arial"/>
        <family val="0"/>
      </rPr>
      <t xml:space="preserve"> For practical purposes (i.e., ignoring the distinction between</t>
    </r>
  </si>
  <si>
    <t>sampling with and without replacement), the margin of error in an estimate</t>
  </si>
  <si>
    <t>depends on the sample size, but not on the population size.</t>
  </si>
  <si>
    <t>Sampling bias is the result of being dumb; its presence is undetectable by</t>
  </si>
  <si>
    <t>statistical analysis; it is completely avoidable through the use of good</t>
  </si>
  <si>
    <t>judgment.  Sampling error is the result of being unlucky; our exposure to it</t>
  </si>
  <si>
    <t>can be measured and controlled; it can never be eliminated (except through</t>
  </si>
  <si>
    <t>100% sampling).</t>
  </si>
  <si>
    <r>
      <t xml:space="preserve">accurate our actual estimate is, but we </t>
    </r>
    <r>
      <rPr>
        <i/>
        <sz val="10"/>
        <rFont val="Arial"/>
        <family val="0"/>
      </rPr>
      <t>do</t>
    </r>
    <r>
      <rPr>
        <sz val="10"/>
        <rFont val="Arial"/>
        <family val="0"/>
      </rPr>
      <t xml:space="preserve"> know how much accuracy is</t>
    </r>
  </si>
  <si>
    <t>inherent in the procedure we used to make the estimate.</t>
  </si>
  <si>
    <t>(a) and (b) are totally wrong, since they refer to the distribution of individuals</t>
  </si>
  <si>
    <t>within the population, and a 95%-confidence interval tells us nothing about</t>
  </si>
  <si>
    <t>that. It could well be that half of all the policies are approved instantly, and</t>
  </si>
  <si>
    <t>the other half take about three weeks.</t>
  </si>
  <si>
    <t>(c) is objectively (no one could argue) correct. It restates the definition of a</t>
  </si>
  <si>
    <t>95%-confidence interval.</t>
  </si>
  <si>
    <t xml:space="preserve">(d) is subjectively (from the viewpoint of the person making the estimate, </t>
  </si>
  <si>
    <t>who sees only this sample data) correct, if we accept the principle that</t>
  </si>
  <si>
    <t>most people equate lack-of-personal-knowledge with randomness. (d) is the</t>
  </si>
  <si>
    <t>interpretation most commonly used in practice.</t>
  </si>
  <si>
    <t>mean</t>
  </si>
  <si>
    <t>target</t>
  </si>
  <si>
    <t>target left-tail probability</t>
  </si>
  <si>
    <t>degrees of freedom</t>
  </si>
  <si>
    <t>target value (must be non-negative)</t>
  </si>
  <si>
    <t>target two-tail probability</t>
  </si>
  <si>
    <t>population and sample mean</t>
  </si>
  <si>
    <t xml:space="preserve"> sum of observations, divided by "n"</t>
  </si>
  <si>
    <t>population variance</t>
  </si>
  <si>
    <t xml:space="preserve"> sum of squared differences from the mean, divided by "n"</t>
  </si>
  <si>
    <t>population standard deviation</t>
  </si>
  <si>
    <t xml:space="preserve"> square root of population variance</t>
  </si>
  <si>
    <t>sample variance</t>
  </si>
  <si>
    <t xml:space="preserve"> sum of squared differences from the mean, divided by "n-1"</t>
  </si>
  <si>
    <t>sample standard deviation</t>
  </si>
  <si>
    <t xml:space="preserve"> square root of sample variance</t>
  </si>
  <si>
    <t>Excel's normal distribution and t-distribution functions are not consistently</t>
  </si>
  <si>
    <t>right-tail oriented and TINV is two-tail oriented.</t>
  </si>
  <si>
    <t>Pr(normally-distributed random variable with given mean and</t>
  </si>
  <si>
    <t>standard deviation is less than or equal to target value)</t>
  </si>
  <si>
    <t>value that a normally-distributed random variable with given mean</t>
  </si>
  <si>
    <t>and standard deviation has "target probability" of being less than</t>
  </si>
  <si>
    <t>or equal to</t>
  </si>
  <si>
    <t>Pr(t-distributed random variable with given number of degrees of</t>
  </si>
  <si>
    <t>freedom [and with mean 0 and standard deviation 1] is greater</t>
  </si>
  <si>
    <t>than or equal to target value)</t>
  </si>
  <si>
    <t>a range of sample data</t>
  </si>
  <si>
    <t>value that the absolute value of a t-distributed random variable with</t>
  </si>
  <si>
    <t>given number of degrees of freedom has "target probability" of</t>
  </si>
  <si>
    <t>exceeding</t>
  </si>
  <si>
    <t>Excel offers functions for computing the variance and standard deviation of a</t>
  </si>
  <si>
    <t>values to estimate a population's variance and standard deviation.</t>
  </si>
  <si>
    <t>"population" of values, and a matching set of functions for using sample</t>
  </si>
  <si>
    <t>defined. While NORMDIST and NORMINV are both left-tail oriented, TDIST is</t>
  </si>
  <si>
    <t>Excel Functions</t>
  </si>
  <si>
    <t>for sticklers</t>
  </si>
  <si>
    <r>
      <t xml:space="preserve">... </t>
    </r>
    <r>
      <rPr>
        <sz val="10"/>
        <color indexed="10"/>
        <rFont val="Arial"/>
        <family val="2"/>
      </rPr>
      <t>estimation procedure</t>
    </r>
    <r>
      <rPr>
        <sz val="10"/>
        <rFont val="Arial"/>
        <family val="0"/>
      </rPr>
      <t>. The point here is that we don't have any idea how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</si>
</sst>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_)"/>
    <numFmt numFmtId="166" formatCode="0.0000%"/>
    <numFmt numFmtId="167" formatCode="0.0000"/>
    <numFmt numFmtId="168" formatCode="m/d/yyyy"/>
    <numFmt numFmtId="169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6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4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166" fontId="0" fillId="0" borderId="0" xfId="0" applyNumberFormat="1" applyAlignment="1">
      <alignment/>
    </xf>
    <xf numFmtId="166" fontId="0" fillId="2" borderId="0" xfId="0" applyNumberFormat="1" applyFont="1" applyFill="1" applyAlignment="1" quotePrefix="1">
      <alignment/>
    </xf>
    <xf numFmtId="2" fontId="0" fillId="2" borderId="0" xfId="0" applyNumberFormat="1" applyFont="1" applyFill="1" applyAlignment="1" quotePrefix="1">
      <alignment/>
    </xf>
    <xf numFmtId="167" fontId="0" fillId="2" borderId="0" xfId="0" applyNumberFormat="1" applyFont="1" applyFill="1" applyAlignment="1" quotePrefix="1">
      <alignment/>
    </xf>
    <xf numFmtId="0" fontId="1" fillId="0" borderId="0" xfId="0" applyFont="1" applyAlignment="1">
      <alignment/>
    </xf>
    <xf numFmtId="16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" spans="1:7" ht="15.75">
      <c r="A1" s="11" t="s">
        <v>0</v>
      </c>
      <c r="B1" s="11"/>
      <c r="C1" s="11"/>
      <c r="D1" s="11"/>
      <c r="E1" s="11"/>
      <c r="F1" s="11"/>
      <c r="G1" s="11"/>
    </row>
    <row r="3" spans="1:2" ht="12.75">
      <c r="A3" s="12"/>
      <c r="B3" t="s">
        <v>1</v>
      </c>
    </row>
    <row r="4" spans="1:2" ht="12.75">
      <c r="A4" s="12"/>
      <c r="B4" t="s">
        <v>2</v>
      </c>
    </row>
    <row r="5" spans="1:2" ht="12.75">
      <c r="A5" s="12"/>
      <c r="B5" s="1" t="s">
        <v>3</v>
      </c>
    </row>
    <row r="6" spans="1:2" ht="12.75">
      <c r="A6" s="12"/>
      <c r="B6" t="s">
        <v>4</v>
      </c>
    </row>
    <row r="7" spans="1:2" ht="12.75">
      <c r="A7" s="12"/>
      <c r="B7" t="s">
        <v>5</v>
      </c>
    </row>
    <row r="8" spans="1:2" ht="12.75">
      <c r="A8" s="12"/>
      <c r="B8" t="s">
        <v>6</v>
      </c>
    </row>
    <row r="9" spans="1:2" ht="12.75">
      <c r="A9" s="12"/>
      <c r="B9" t="s">
        <v>7</v>
      </c>
    </row>
    <row r="10" ht="12.75">
      <c r="A10" s="12"/>
    </row>
    <row r="11" spans="1:2" ht="12.75">
      <c r="A11" s="12" t="s">
        <v>8</v>
      </c>
      <c r="B11" t="s">
        <v>9</v>
      </c>
    </row>
    <row r="12" spans="1:2" ht="12.75">
      <c r="A12" s="12"/>
      <c r="B12" t="s">
        <v>10</v>
      </c>
    </row>
    <row r="13" spans="1:2" ht="12.75">
      <c r="A13" s="12" t="s">
        <v>11</v>
      </c>
      <c r="B13" t="s">
        <v>12</v>
      </c>
    </row>
    <row r="14" spans="1:2" ht="12.75">
      <c r="A14" s="12"/>
      <c r="B14" t="s">
        <v>13</v>
      </c>
    </row>
    <row r="15" spans="1:2" ht="12.75">
      <c r="A15" s="12" t="s">
        <v>14</v>
      </c>
      <c r="B15" s="7" t="s">
        <v>15</v>
      </c>
    </row>
    <row r="16" spans="1:6" ht="12.75">
      <c r="A16" s="12"/>
      <c r="B16" s="5" t="s">
        <v>16</v>
      </c>
      <c r="D16" s="6"/>
      <c r="E16" s="6"/>
      <c r="F16" s="6"/>
    </row>
    <row r="17" spans="1:2" ht="12.75">
      <c r="A17" s="12" t="s">
        <v>17</v>
      </c>
      <c r="B17" t="s">
        <v>18</v>
      </c>
    </row>
    <row r="18" spans="1:2" ht="12.75">
      <c r="A18" s="12"/>
      <c r="B18" t="s">
        <v>16</v>
      </c>
    </row>
    <row r="19" spans="1:2" ht="12.75">
      <c r="A19" s="12" t="s">
        <v>19</v>
      </c>
      <c r="B19" t="s">
        <v>20</v>
      </c>
    </row>
    <row r="20" ht="12.75">
      <c r="B20" t="s">
        <v>21</v>
      </c>
    </row>
    <row r="21" ht="12.75">
      <c r="B21" t="s">
        <v>22</v>
      </c>
    </row>
    <row r="23" spans="1:7" ht="15.75">
      <c r="A23" s="11" t="s">
        <v>23</v>
      </c>
      <c r="B23" s="11"/>
      <c r="C23" s="11"/>
      <c r="D23" s="11"/>
      <c r="E23" s="11"/>
      <c r="F23" s="11"/>
      <c r="G23" s="11"/>
    </row>
    <row r="24" ht="12.75">
      <c r="A24" s="12"/>
    </row>
    <row r="25" spans="1:2" ht="12.75">
      <c r="A25" s="12"/>
      <c r="B25" t="s">
        <v>24</v>
      </c>
    </row>
    <row r="26" spans="1:2" ht="12.75">
      <c r="A26" s="12"/>
      <c r="B26" t="s">
        <v>25</v>
      </c>
    </row>
    <row r="27" spans="1:2" ht="12.75">
      <c r="A27" s="12"/>
      <c r="B27" t="s">
        <v>26</v>
      </c>
    </row>
    <row r="28" spans="1:2" ht="12.75">
      <c r="A28" s="12"/>
      <c r="B28" s="1" t="s">
        <v>27</v>
      </c>
    </row>
    <row r="29" spans="1:2" ht="12.75">
      <c r="A29" s="12"/>
      <c r="B29" t="s">
        <v>28</v>
      </c>
    </row>
    <row r="30" spans="1:2" ht="12.75">
      <c r="A30" s="12"/>
      <c r="B30" t="s">
        <v>29</v>
      </c>
    </row>
    <row r="31" ht="12.75">
      <c r="A31" s="12"/>
    </row>
    <row r="32" spans="1:2" ht="12.75">
      <c r="A32" s="12" t="s">
        <v>8</v>
      </c>
      <c r="B32" t="s">
        <v>30</v>
      </c>
    </row>
    <row r="33" spans="1:2" ht="12.75">
      <c r="A33" s="12" t="s">
        <v>11</v>
      </c>
      <c r="B33" t="s">
        <v>31</v>
      </c>
    </row>
    <row r="34" spans="1:2" ht="12.75">
      <c r="A34" s="12" t="s">
        <v>14</v>
      </c>
      <c r="B34" t="s">
        <v>32</v>
      </c>
    </row>
    <row r="35" spans="1:2" ht="12.75">
      <c r="A35" s="12" t="s">
        <v>17</v>
      </c>
      <c r="B35" s="1" t="s">
        <v>33</v>
      </c>
    </row>
    <row r="36" spans="1:2" ht="12.75">
      <c r="A36" s="12" t="s">
        <v>19</v>
      </c>
      <c r="B36" t="s">
        <v>34</v>
      </c>
    </row>
    <row r="37" spans="1:2" ht="12.75">
      <c r="A37" s="12" t="s">
        <v>35</v>
      </c>
      <c r="B37" t="s">
        <v>36</v>
      </c>
    </row>
    <row r="38" spans="1:2" ht="12.75">
      <c r="A38" s="12" t="s">
        <v>37</v>
      </c>
      <c r="B38" t="s">
        <v>38</v>
      </c>
    </row>
    <row r="39" spans="1:2" ht="12.75">
      <c r="A39" s="12"/>
      <c r="B39" t="s">
        <v>39</v>
      </c>
    </row>
    <row r="41" spans="1:7" ht="15.75">
      <c r="A41" s="23" t="s">
        <v>40</v>
      </c>
      <c r="B41" s="23"/>
      <c r="C41" s="23"/>
      <c r="D41" s="23"/>
      <c r="E41" s="23"/>
      <c r="F41" s="23"/>
      <c r="G41" s="23"/>
    </row>
    <row r="43" ht="12.75">
      <c r="B43" t="s">
        <v>41</v>
      </c>
    </row>
    <row r="44" ht="12.75">
      <c r="B44" t="s">
        <v>42</v>
      </c>
    </row>
    <row r="45" ht="12.75">
      <c r="B45" t="s">
        <v>43</v>
      </c>
    </row>
    <row r="46" ht="12.75">
      <c r="B46" t="s">
        <v>44</v>
      </c>
    </row>
    <row r="47" ht="12.75">
      <c r="B47" t="s">
        <v>45</v>
      </c>
    </row>
    <row r="49" spans="1:2" ht="12.75">
      <c r="A49" s="12" t="s">
        <v>8</v>
      </c>
      <c r="B49" t="s">
        <v>46</v>
      </c>
    </row>
    <row r="50" spans="1:2" ht="12.75">
      <c r="A50" s="12" t="s">
        <v>11</v>
      </c>
      <c r="B50" t="s">
        <v>47</v>
      </c>
    </row>
    <row r="51" ht="12.75">
      <c r="B51" t="s">
        <v>48</v>
      </c>
    </row>
    <row r="52" spans="1:2" ht="12.75">
      <c r="A52" s="12" t="s">
        <v>14</v>
      </c>
      <c r="B52" t="s">
        <v>49</v>
      </c>
    </row>
    <row r="53" ht="12.75">
      <c r="B53" t="s">
        <v>50</v>
      </c>
    </row>
    <row r="54" ht="12.75">
      <c r="B54" t="s">
        <v>51</v>
      </c>
    </row>
    <row r="55" ht="12.75">
      <c r="B55" s="1" t="s">
        <v>52</v>
      </c>
    </row>
    <row r="56" ht="12.75">
      <c r="B56" t="s">
        <v>53</v>
      </c>
    </row>
    <row r="58" spans="1:7" ht="15.75">
      <c r="A58" s="23" t="s">
        <v>54</v>
      </c>
      <c r="B58" s="23"/>
      <c r="C58" s="23"/>
      <c r="D58" s="23"/>
      <c r="E58" s="23"/>
      <c r="F58" s="23"/>
      <c r="G58" s="23"/>
    </row>
    <row r="60" ht="12.75">
      <c r="B60" t="s">
        <v>55</v>
      </c>
    </row>
    <row r="63" ht="12.75">
      <c r="B63" s="1" t="s">
        <v>56</v>
      </c>
    </row>
    <row r="64" ht="12.75">
      <c r="B64" t="s">
        <v>57</v>
      </c>
    </row>
    <row r="67" ht="12.75">
      <c r="B67" t="s">
        <v>58</v>
      </c>
    </row>
    <row r="68" ht="12.75">
      <c r="B68" t="s">
        <v>59</v>
      </c>
    </row>
    <row r="69" ht="12.75">
      <c r="B69" t="s">
        <v>60</v>
      </c>
    </row>
    <row r="71" spans="2:3" ht="12.75">
      <c r="B71" s="12" t="s">
        <v>8</v>
      </c>
      <c r="C71" t="s">
        <v>61</v>
      </c>
    </row>
    <row r="72" spans="2:3" ht="12.75">
      <c r="B72" s="12" t="s">
        <v>11</v>
      </c>
      <c r="C72" t="s">
        <v>62</v>
      </c>
    </row>
    <row r="73" spans="2:3" ht="12.75">
      <c r="B73" s="12" t="s">
        <v>14</v>
      </c>
      <c r="C73" t="s">
        <v>63</v>
      </c>
    </row>
    <row r="74" ht="12.75">
      <c r="C74" t="s">
        <v>64</v>
      </c>
    </row>
    <row r="75" spans="2:3" ht="12.75">
      <c r="B75" s="12" t="s">
        <v>17</v>
      </c>
      <c r="C75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4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9.28125" style="0" bestFit="1" customWidth="1"/>
  </cols>
  <sheetData>
    <row r="1" spans="2:8" ht="15.75">
      <c r="B1" s="37" t="s">
        <v>166</v>
      </c>
      <c r="C1" s="37"/>
      <c r="D1" s="37"/>
      <c r="E1" s="37"/>
      <c r="F1" s="37"/>
      <c r="G1" s="37"/>
      <c r="H1" s="37"/>
    </row>
    <row r="3" ht="12.75">
      <c r="B3" t="s">
        <v>148</v>
      </c>
    </row>
    <row r="4" ht="12.75">
      <c r="B4" t="s">
        <v>165</v>
      </c>
    </row>
    <row r="5" ht="12.75">
      <c r="B5" t="s">
        <v>149</v>
      </c>
    </row>
    <row r="7" spans="2:3" ht="12.75">
      <c r="B7">
        <v>1000</v>
      </c>
      <c r="C7" t="s">
        <v>132</v>
      </c>
    </row>
    <row r="8" spans="2:3" ht="12.75">
      <c r="B8">
        <v>200</v>
      </c>
      <c r="C8" t="s">
        <v>68</v>
      </c>
    </row>
    <row r="9" spans="2:3" ht="12.75">
      <c r="B9">
        <v>900</v>
      </c>
      <c r="C9" t="s">
        <v>133</v>
      </c>
    </row>
    <row r="10" spans="2:3" ht="12.75">
      <c r="B10" s="32">
        <f>NORMDIST(B9,B7,B8,TRUE)</f>
        <v>0.30853753263570916</v>
      </c>
      <c r="C10" s="35" t="str">
        <f>showformula(B10)</f>
        <v>=NORMDIST(B9,B7,B8,TRUE)</v>
      </c>
    </row>
    <row r="11" ht="12.75">
      <c r="C11" t="s">
        <v>150</v>
      </c>
    </row>
    <row r="12" ht="12.75">
      <c r="C12" t="s">
        <v>151</v>
      </c>
    </row>
    <row r="14" spans="2:3" ht="12.75">
      <c r="B14">
        <v>1000</v>
      </c>
      <c r="C14" t="s">
        <v>132</v>
      </c>
    </row>
    <row r="15" spans="2:3" ht="12.75">
      <c r="B15">
        <v>200</v>
      </c>
      <c r="C15" t="s">
        <v>68</v>
      </c>
    </row>
    <row r="16" spans="2:3" ht="12.75">
      <c r="B16" s="31">
        <v>0.95</v>
      </c>
      <c r="C16" t="s">
        <v>134</v>
      </c>
    </row>
    <row r="17" spans="2:3" ht="12.75">
      <c r="B17" s="33">
        <f>NORMINV(B16,B14,B15)</f>
        <v>1328.9706000941806</v>
      </c>
      <c r="C17" s="35" t="str">
        <f>showformula(B17)</f>
        <v>=NORMINV(B16,B14,B15)</v>
      </c>
    </row>
    <row r="18" ht="12.75">
      <c r="C18" t="s">
        <v>152</v>
      </c>
    </row>
    <row r="19" ht="12.75">
      <c r="C19" t="s">
        <v>153</v>
      </c>
    </row>
    <row r="20" ht="12.75">
      <c r="C20" t="s">
        <v>154</v>
      </c>
    </row>
    <row r="22" spans="2:3" ht="12.75">
      <c r="B22">
        <v>9</v>
      </c>
      <c r="C22" t="s">
        <v>135</v>
      </c>
    </row>
    <row r="23" spans="2:3" ht="12.75">
      <c r="B23">
        <v>1.5</v>
      </c>
      <c r="C23" t="s">
        <v>136</v>
      </c>
    </row>
    <row r="24" spans="2:3" ht="12.75">
      <c r="B24" s="32">
        <f>TDIST(B23,B22,TRUE)</f>
        <v>0.08392532806289144</v>
      </c>
      <c r="C24" s="35" t="str">
        <f>showformula(B24)</f>
        <v>=TDIST(B23,B22,TRUE)</v>
      </c>
    </row>
    <row r="25" ht="12.75">
      <c r="C25" t="s">
        <v>155</v>
      </c>
    </row>
    <row r="26" ht="12.75">
      <c r="C26" t="s">
        <v>156</v>
      </c>
    </row>
    <row r="27" ht="12.75">
      <c r="C27" t="s">
        <v>157</v>
      </c>
    </row>
    <row r="29" ht="12.75">
      <c r="B29">
        <v>9</v>
      </c>
    </row>
    <row r="30" spans="2:3" ht="12.75">
      <c r="B30" s="31">
        <v>0.05</v>
      </c>
      <c r="C30" t="s">
        <v>137</v>
      </c>
    </row>
    <row r="31" spans="2:3" ht="12.75">
      <c r="B31" s="34">
        <f>TINV(B30,B29)</f>
        <v>2.262158886878751</v>
      </c>
      <c r="C31" s="35" t="str">
        <f>showformula(B31)</f>
        <v>=TINV(B30,B29)</v>
      </c>
    </row>
    <row r="32" ht="12.75">
      <c r="C32" t="s">
        <v>159</v>
      </c>
    </row>
    <row r="33" ht="12.75">
      <c r="C33" t="s">
        <v>160</v>
      </c>
    </row>
    <row r="34" ht="12.75">
      <c r="C34" t="s">
        <v>161</v>
      </c>
    </row>
    <row r="36" ht="12.75">
      <c r="B36" t="s">
        <v>162</v>
      </c>
    </row>
    <row r="37" ht="12.75">
      <c r="B37" t="s">
        <v>164</v>
      </c>
    </row>
    <row r="38" ht="12.75">
      <c r="B38" t="s">
        <v>163</v>
      </c>
    </row>
    <row r="39" ht="13.5" thickBot="1"/>
    <row r="40" ht="12.75">
      <c r="B40" s="38">
        <v>1</v>
      </c>
    </row>
    <row r="41" spans="2:4" ht="12.75">
      <c r="B41" s="39">
        <v>2</v>
      </c>
      <c r="D41" t="s">
        <v>158</v>
      </c>
    </row>
    <row r="42" ht="12.75">
      <c r="B42" s="39">
        <v>3</v>
      </c>
    </row>
    <row r="43" ht="13.5" thickBot="1">
      <c r="B43" s="40">
        <v>4</v>
      </c>
    </row>
    <row r="45" spans="2:9" ht="12.75">
      <c r="B45" s="34">
        <f>AVERAGE(B40:B43)</f>
        <v>2.5</v>
      </c>
      <c r="C45" s="35" t="str">
        <f>showformula(B45)</f>
        <v>=AVERAGE(B40:B43)</v>
      </c>
      <c r="F45" t="s">
        <v>138</v>
      </c>
      <c r="I45" t="s">
        <v>139</v>
      </c>
    </row>
    <row r="46" spans="2:9" ht="12.75">
      <c r="B46" s="34">
        <f>VARP(B40:B43)</f>
        <v>1.25</v>
      </c>
      <c r="C46" s="35" t="str">
        <f>showformula(B46)</f>
        <v>=VARP(B40:B43)</v>
      </c>
      <c r="F46" t="s">
        <v>140</v>
      </c>
      <c r="I46" t="s">
        <v>141</v>
      </c>
    </row>
    <row r="47" spans="2:9" ht="12.75">
      <c r="B47" s="34">
        <f>STDEVP(B40:B43)</f>
        <v>1.118033988749895</v>
      </c>
      <c r="C47" s="35" t="str">
        <f>showformula(B47)</f>
        <v>=STDEVP(B40:B43)</v>
      </c>
      <c r="F47" t="s">
        <v>142</v>
      </c>
      <c r="I47" t="s">
        <v>143</v>
      </c>
    </row>
    <row r="48" spans="2:9" ht="12.75">
      <c r="B48" s="34">
        <f>VAR(B40:B43)</f>
        <v>1.6666666666666667</v>
      </c>
      <c r="C48" s="35" t="str">
        <f>showformula(B48)</f>
        <v>=VAR(B40:B43)</v>
      </c>
      <c r="F48" t="s">
        <v>144</v>
      </c>
      <c r="I48" t="s">
        <v>145</v>
      </c>
    </row>
    <row r="49" spans="2:9" ht="12.75">
      <c r="B49" s="34">
        <f>STDEV(B40:B43)</f>
        <v>1.2909944487358056</v>
      </c>
      <c r="C49" s="35" t="str">
        <f>showformula(B49)</f>
        <v>=STDEV(B40:B43)</v>
      </c>
      <c r="F49" t="s">
        <v>146</v>
      </c>
      <c r="I49" t="s">
        <v>147</v>
      </c>
    </row>
  </sheetData>
  <mergeCells count="1">
    <mergeCell ref="B1:H1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4" width="10.140625" style="0" customWidth="1"/>
  </cols>
  <sheetData>
    <row r="1" spans="1:8" ht="15.75">
      <c r="A1" s="11" t="s">
        <v>0</v>
      </c>
      <c r="B1" s="11"/>
      <c r="C1" s="11"/>
      <c r="D1" s="11"/>
      <c r="E1" s="11"/>
      <c r="F1" s="11"/>
      <c r="G1" s="11"/>
      <c r="H1" s="11"/>
    </row>
    <row r="3" spans="1:2" ht="12.75">
      <c r="A3" s="12"/>
      <c r="B3" t="s">
        <v>1</v>
      </c>
    </row>
    <row r="4" spans="1:2" ht="12.75">
      <c r="A4" s="12"/>
      <c r="B4" t="s">
        <v>2</v>
      </c>
    </row>
    <row r="5" spans="1:2" ht="12.75">
      <c r="A5" s="12"/>
      <c r="B5" s="1" t="s">
        <v>3</v>
      </c>
    </row>
    <row r="6" spans="1:2" ht="12.75">
      <c r="A6" s="12"/>
      <c r="B6" t="s">
        <v>4</v>
      </c>
    </row>
    <row r="7" spans="1:2" ht="12.75">
      <c r="A7" s="12"/>
      <c r="B7" t="s">
        <v>5</v>
      </c>
    </row>
    <row r="8" spans="1:2" ht="12.75">
      <c r="A8" s="12"/>
      <c r="B8" t="s">
        <v>6</v>
      </c>
    </row>
    <row r="9" spans="1:2" ht="12.75">
      <c r="A9" s="12"/>
      <c r="B9" t="s">
        <v>7</v>
      </c>
    </row>
    <row r="10" ht="12.75">
      <c r="A10" s="12"/>
    </row>
    <row r="11" spans="1:2" ht="12.75">
      <c r="A11" s="12" t="s">
        <v>8</v>
      </c>
      <c r="B11" t="s">
        <v>9</v>
      </c>
    </row>
    <row r="12" spans="1:2" ht="12.75">
      <c r="A12" s="12"/>
      <c r="B12" t="s">
        <v>10</v>
      </c>
    </row>
    <row r="13" ht="12.75">
      <c r="A13" s="12"/>
    </row>
    <row r="14" spans="1:2" ht="12.75">
      <c r="A14" s="12"/>
      <c r="B14" t="s">
        <v>66</v>
      </c>
    </row>
    <row r="15" ht="12.75">
      <c r="A15" s="12"/>
    </row>
    <row r="16" spans="1:3" ht="12.75">
      <c r="A16" s="12"/>
      <c r="B16" s="15">
        <v>650000</v>
      </c>
      <c r="C16" t="s">
        <v>67</v>
      </c>
    </row>
    <row r="17" spans="1:3" ht="12.75">
      <c r="A17" s="12"/>
      <c r="B17" s="15">
        <v>40000</v>
      </c>
      <c r="C17" t="s">
        <v>68</v>
      </c>
    </row>
    <row r="18" spans="1:6" ht="12.75" customHeight="1">
      <c r="A18" s="12"/>
      <c r="B18" s="15">
        <v>600000</v>
      </c>
      <c r="C18" t="s">
        <v>69</v>
      </c>
      <c r="E18" s="3">
        <f>NORMDIST(B18,B16,B17,TRUE)</f>
        <v>0.1056498390856806</v>
      </c>
      <c r="F18" s="1" t="s">
        <v>70</v>
      </c>
    </row>
    <row r="19" spans="1:2" ht="12.75" customHeight="1">
      <c r="A19" s="12"/>
      <c r="B19" s="2"/>
    </row>
    <row r="20" spans="1:2" ht="12.75">
      <c r="A20" s="12" t="s">
        <v>11</v>
      </c>
      <c r="B20" t="s">
        <v>12</v>
      </c>
    </row>
    <row r="21" spans="1:2" ht="12.75">
      <c r="A21" s="12"/>
      <c r="B21" t="s">
        <v>13</v>
      </c>
    </row>
    <row r="22" ht="12.75">
      <c r="A22" s="12"/>
    </row>
    <row r="23" spans="1:2" ht="12.75">
      <c r="A23" s="12"/>
      <c r="B23" s="1" t="s">
        <v>71</v>
      </c>
    </row>
    <row r="24" spans="1:2" ht="12.75">
      <c r="A24" s="12"/>
      <c r="B24" s="1"/>
    </row>
    <row r="25" spans="1:3" ht="12.75">
      <c r="A25" s="12"/>
      <c r="B25" s="16">
        <v>0.01</v>
      </c>
      <c r="C25" t="s">
        <v>72</v>
      </c>
    </row>
    <row r="26" spans="1:3" ht="12.75">
      <c r="A26" s="12"/>
      <c r="B26" s="4">
        <f>NORMINV(1-B25,B16,B17)</f>
        <v>743053.6771193147</v>
      </c>
      <c r="C26" t="s">
        <v>73</v>
      </c>
    </row>
    <row r="27" spans="1:3" ht="12.75">
      <c r="A27" s="12"/>
      <c r="C27" s="4"/>
    </row>
    <row r="28" spans="1:2" ht="12.75">
      <c r="A28" s="12" t="s">
        <v>14</v>
      </c>
      <c r="B28" s="7" t="s">
        <v>15</v>
      </c>
    </row>
    <row r="29" spans="1:6" ht="12.75">
      <c r="A29" s="12"/>
      <c r="B29" s="5" t="s">
        <v>16</v>
      </c>
      <c r="D29" s="6"/>
      <c r="E29" s="6"/>
      <c r="F29" s="6"/>
    </row>
    <row r="30" ht="12.75">
      <c r="A30" s="12"/>
    </row>
    <row r="31" spans="1:2" ht="12.75">
      <c r="A31" s="12"/>
      <c r="B31" s="1" t="s">
        <v>74</v>
      </c>
    </row>
    <row r="32" spans="1:2" ht="12.75">
      <c r="A32" s="12"/>
      <c r="B32" s="1" t="s">
        <v>75</v>
      </c>
    </row>
    <row r="33" spans="1:2" ht="12.75">
      <c r="A33" s="12"/>
      <c r="B33" s="1"/>
    </row>
    <row r="34" spans="1:2" ht="12.75">
      <c r="A34" s="12"/>
      <c r="B34" s="13" t="s">
        <v>76</v>
      </c>
    </row>
    <row r="35" spans="1:2" ht="12.75">
      <c r="A35" s="12"/>
      <c r="B35" s="1" t="s">
        <v>77</v>
      </c>
    </row>
    <row r="36" spans="1:2" ht="12.75" customHeight="1">
      <c r="A36" s="12"/>
      <c r="B36" s="1" t="s">
        <v>78</v>
      </c>
    </row>
    <row r="37" spans="1:2" ht="12.75" customHeight="1">
      <c r="A37" s="12"/>
      <c r="B37" t="s">
        <v>79</v>
      </c>
    </row>
    <row r="38" spans="1:2" ht="12.75" customHeight="1">
      <c r="A38" s="12"/>
      <c r="B38" s="1" t="s">
        <v>80</v>
      </c>
    </row>
    <row r="39" ht="12.75" customHeight="1">
      <c r="A39" s="12"/>
    </row>
    <row r="40" spans="1:3" ht="12.75">
      <c r="A40" s="12"/>
      <c r="B40" s="15">
        <v>52</v>
      </c>
      <c r="C40" s="5" t="s">
        <v>81</v>
      </c>
    </row>
    <row r="41" spans="1:3" ht="12.75">
      <c r="A41" s="12"/>
      <c r="B41" s="2">
        <f>B16</f>
        <v>650000</v>
      </c>
      <c r="C41" s="8" t="s">
        <v>82</v>
      </c>
    </row>
    <row r="42" spans="1:3" ht="12.75">
      <c r="A42" s="12"/>
      <c r="B42" s="2">
        <f>B17/SQRT(B40)</f>
        <v>5547.001962252291</v>
      </c>
      <c r="C42" s="7" t="s">
        <v>83</v>
      </c>
    </row>
    <row r="43" spans="1:3" ht="12.75">
      <c r="A43" s="12"/>
      <c r="B43" s="16">
        <v>0.05</v>
      </c>
      <c r="C43" t="s">
        <v>84</v>
      </c>
    </row>
    <row r="44" spans="1:2" ht="12.75">
      <c r="A44" s="12"/>
      <c r="B44" s="14"/>
    </row>
    <row r="45" spans="1:3" ht="12.75">
      <c r="A45" s="12"/>
      <c r="B45" s="4">
        <f>NORMINV(B43,B41,B42)</f>
        <v>640875.9971787713</v>
      </c>
      <c r="C45" t="s">
        <v>85</v>
      </c>
    </row>
    <row r="46" spans="1:3" ht="12.75">
      <c r="A46" s="12"/>
      <c r="C46" s="4"/>
    </row>
    <row r="47" spans="1:2" ht="12.75">
      <c r="A47" s="12" t="s">
        <v>17</v>
      </c>
      <c r="B47" t="s">
        <v>18</v>
      </c>
    </row>
    <row r="48" spans="1:2" ht="12.75">
      <c r="A48" s="12"/>
      <c r="B48" t="s">
        <v>16</v>
      </c>
    </row>
    <row r="49" ht="12.75">
      <c r="A49" s="12"/>
    </row>
    <row r="50" spans="1:2" ht="12.75">
      <c r="A50" s="12"/>
      <c r="B50" t="s">
        <v>86</v>
      </c>
    </row>
    <row r="51" ht="12.75">
      <c r="A51" s="12"/>
    </row>
    <row r="52" spans="1:3" ht="12.75">
      <c r="A52" s="12"/>
      <c r="B52" s="4">
        <f>B40*B45</f>
        <v>33325551.85329611</v>
      </c>
      <c r="C52" t="s">
        <v>85</v>
      </c>
    </row>
    <row r="53" ht="12.75">
      <c r="A53" s="12"/>
    </row>
    <row r="54" spans="1:3" ht="12.75">
      <c r="A54" s="12"/>
      <c r="B54" s="9" t="s">
        <v>87</v>
      </c>
      <c r="C54" s="4"/>
    </row>
    <row r="55" spans="1:3" ht="12.75">
      <c r="A55" s="12"/>
      <c r="B55" s="9"/>
      <c r="C55" s="4"/>
    </row>
    <row r="56" spans="1:3" ht="12.75">
      <c r="A56" s="12"/>
      <c r="B56" s="5">
        <f>B40</f>
        <v>52</v>
      </c>
      <c r="C56" s="5" t="s">
        <v>81</v>
      </c>
    </row>
    <row r="57" spans="1:3" ht="12.75">
      <c r="A57" s="12"/>
      <c r="B57" s="2">
        <f>B16*B56</f>
        <v>33800000</v>
      </c>
      <c r="C57" s="17" t="s">
        <v>88</v>
      </c>
    </row>
    <row r="58" spans="1:3" ht="12.75">
      <c r="A58" s="12"/>
      <c r="B58" s="2">
        <f>B17*SQRT(B56)</f>
        <v>288444.10203711916</v>
      </c>
      <c r="C58" s="7" t="s">
        <v>89</v>
      </c>
    </row>
    <row r="59" spans="1:3" ht="12.75">
      <c r="A59" s="12"/>
      <c r="B59" s="14">
        <f>B43</f>
        <v>0.05</v>
      </c>
      <c r="C59" t="s">
        <v>84</v>
      </c>
    </row>
    <row r="60" spans="1:3" ht="12.75">
      <c r="A60" s="12"/>
      <c r="B60" s="9"/>
      <c r="C60" s="4"/>
    </row>
    <row r="61" spans="1:3" ht="12.75">
      <c r="A61" s="12"/>
      <c r="B61" s="4">
        <f>NORMINV(B59,B57,B58)</f>
        <v>33325551.85329611</v>
      </c>
      <c r="C61" t="s">
        <v>85</v>
      </c>
    </row>
    <row r="62" spans="1:3" ht="12.75">
      <c r="A62" s="12"/>
      <c r="C62" s="4"/>
    </row>
    <row r="63" spans="1:2" ht="12.75">
      <c r="A63" s="12" t="s">
        <v>19</v>
      </c>
      <c r="B63" t="s">
        <v>20</v>
      </c>
    </row>
    <row r="64" ht="12.75">
      <c r="B64" t="s">
        <v>21</v>
      </c>
    </row>
    <row r="65" ht="12.75">
      <c r="B65" t="s">
        <v>22</v>
      </c>
    </row>
    <row r="67" spans="2:4" ht="12.75">
      <c r="B67" s="4">
        <f>B16</f>
        <v>650000</v>
      </c>
      <c r="C67" s="10" t="s">
        <v>90</v>
      </c>
      <c r="D67" s="18">
        <f>1.96*B17/SQRT(156)</f>
        <v>6277.023629159416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4" max="4" width="9.28125" style="0" customWidth="1"/>
  </cols>
  <sheetData>
    <row r="1" spans="1:7" ht="15.75">
      <c r="A1" s="11" t="s">
        <v>23</v>
      </c>
      <c r="B1" s="11"/>
      <c r="C1" s="11"/>
      <c r="D1" s="11"/>
      <c r="E1" s="11"/>
      <c r="F1" s="11"/>
      <c r="G1" s="11"/>
    </row>
    <row r="2" ht="12.75">
      <c r="A2" s="12"/>
    </row>
    <row r="3" spans="1:2" ht="12.75">
      <c r="A3" s="12"/>
      <c r="B3" t="s">
        <v>24</v>
      </c>
    </row>
    <row r="4" spans="1:2" ht="12.75">
      <c r="A4" s="12"/>
      <c r="B4" t="s">
        <v>25</v>
      </c>
    </row>
    <row r="5" spans="1:2" ht="12.75">
      <c r="A5" s="12"/>
      <c r="B5" t="s">
        <v>26</v>
      </c>
    </row>
    <row r="6" spans="1:2" ht="12.75">
      <c r="A6" s="12"/>
      <c r="B6" s="1" t="s">
        <v>27</v>
      </c>
    </row>
    <row r="7" spans="1:2" ht="12.75">
      <c r="A7" s="12"/>
      <c r="B7" t="s">
        <v>28</v>
      </c>
    </row>
    <row r="8" spans="1:2" ht="12.75">
      <c r="A8" s="12"/>
      <c r="B8" t="s">
        <v>29</v>
      </c>
    </row>
    <row r="9" ht="12.75">
      <c r="A9" s="12"/>
    </row>
    <row r="10" spans="1:2" ht="12.75">
      <c r="A10" s="12" t="s">
        <v>8</v>
      </c>
      <c r="B10" t="s">
        <v>30</v>
      </c>
    </row>
    <row r="11" ht="12.75">
      <c r="A11" s="12"/>
    </row>
    <row r="12" spans="1:3" ht="12.75">
      <c r="A12" s="12"/>
      <c r="B12" s="19">
        <v>530</v>
      </c>
      <c r="C12" s="1" t="s">
        <v>91</v>
      </c>
    </row>
    <row r="13" spans="1:3" ht="12.75">
      <c r="A13" s="12"/>
      <c r="B13" s="19">
        <v>180</v>
      </c>
      <c r="C13" t="s">
        <v>92</v>
      </c>
    </row>
    <row r="14" spans="1:3" ht="13.5" customHeight="1">
      <c r="A14" s="12"/>
      <c r="B14" s="20">
        <v>100</v>
      </c>
      <c r="C14" t="s">
        <v>93</v>
      </c>
    </row>
    <row r="15" ht="12.75">
      <c r="A15" s="12"/>
    </row>
    <row r="16" spans="1:2" ht="12.75">
      <c r="A16" s="12" t="s">
        <v>11</v>
      </c>
      <c r="B16" t="s">
        <v>31</v>
      </c>
    </row>
    <row r="17" ht="12.75">
      <c r="A17" s="12"/>
    </row>
    <row r="18" spans="1:4" ht="12.75">
      <c r="A18" s="12"/>
      <c r="B18" s="4">
        <f>B12</f>
        <v>530</v>
      </c>
      <c r="C18" s="10" t="s">
        <v>90</v>
      </c>
      <c r="D18" s="21">
        <f>1.96*B13/SQRT(B14)</f>
        <v>35.28</v>
      </c>
    </row>
    <row r="19" ht="12.75">
      <c r="A19" s="12"/>
    </row>
    <row r="20" spans="1:2" ht="12.75">
      <c r="A20" s="12" t="s">
        <v>14</v>
      </c>
      <c r="B20" t="s">
        <v>32</v>
      </c>
    </row>
    <row r="21" ht="12.75">
      <c r="A21" s="12"/>
    </row>
    <row r="22" spans="1:2" ht="12.75">
      <c r="A22" s="12"/>
      <c r="B22" s="1" t="s">
        <v>94</v>
      </c>
    </row>
    <row r="23" ht="12.75">
      <c r="A23" s="12"/>
    </row>
    <row r="24" spans="1:2" ht="12.75">
      <c r="A24" s="12" t="s">
        <v>17</v>
      </c>
      <c r="B24" s="1" t="s">
        <v>33</v>
      </c>
    </row>
    <row r="25" ht="12.75">
      <c r="A25" s="12"/>
    </row>
    <row r="26" spans="1:2" ht="12.75">
      <c r="A26" s="12"/>
      <c r="B26" s="1" t="s">
        <v>95</v>
      </c>
    </row>
    <row r="27" spans="1:2" ht="12.75">
      <c r="A27" s="12"/>
      <c r="B27" s="1" t="s">
        <v>96</v>
      </c>
    </row>
    <row r="28" spans="1:2" ht="12.75">
      <c r="A28" s="12"/>
      <c r="B28" s="1" t="s">
        <v>97</v>
      </c>
    </row>
    <row r="29" ht="12.75">
      <c r="A29" s="12"/>
    </row>
    <row r="30" spans="1:7" ht="12.75">
      <c r="A30" s="12"/>
      <c r="C30" s="10" t="s">
        <v>98</v>
      </c>
      <c r="E30" s="10" t="s">
        <v>99</v>
      </c>
      <c r="G30" s="10" t="s">
        <v>167</v>
      </c>
    </row>
    <row r="31" spans="1:7" ht="12.75">
      <c r="A31" s="12"/>
      <c r="C31" s="15">
        <v>100000</v>
      </c>
      <c r="E31" s="22">
        <f>1.96*$B$13/SQRT($B$14)*SQRT((C31-$B$14)/(C31-1))</f>
        <v>35.26253190089391</v>
      </c>
      <c r="G31" s="36">
        <f>TINV(0.05,$B$14-1)*$B$13/SQRT($B$14)*SQRT((C31-$B$14)/(C31-1))</f>
        <v>35.69822757741238</v>
      </c>
    </row>
    <row r="32" spans="1:7" ht="12.75">
      <c r="A32" s="12"/>
      <c r="C32" s="15">
        <v>400000</v>
      </c>
      <c r="E32" s="22">
        <f>1.96*$B$13/SQRT($B$14)*SQRT((C32-$B$14)/(C32-1))</f>
        <v>35.27563381891037</v>
      </c>
      <c r="G32" s="36">
        <f>TINV(0.05,$B$14-1)*$B$13/SQRT($B$14)*SQRT((C32-$B$14)/(C32-1))</f>
        <v>35.71149137969314</v>
      </c>
    </row>
    <row r="33" spans="1:7" ht="12.75">
      <c r="A33" s="12"/>
      <c r="C33" s="15">
        <v>1000</v>
      </c>
      <c r="E33" s="22">
        <f>1.96*$B$13/SQRT($B$14)*SQRT((C33-$B$14)/(C33-1))</f>
        <v>33.48629409014817</v>
      </c>
      <c r="G33" s="36">
        <f>TINV(0.05,$B$14-1)*$B$13/SQRT($B$14)*SQRT((C33-$B$14)/(C33-1))</f>
        <v>33.90004298369639</v>
      </c>
    </row>
    <row r="34" ht="12.75">
      <c r="A34" s="12"/>
    </row>
    <row r="35" spans="1:2" ht="12.75">
      <c r="A35" s="12" t="s">
        <v>19</v>
      </c>
      <c r="B35" t="s">
        <v>34</v>
      </c>
    </row>
    <row r="36" spans="1:2" ht="12.75">
      <c r="A36" s="12" t="s">
        <v>35</v>
      </c>
      <c r="B36" t="s">
        <v>36</v>
      </c>
    </row>
    <row r="37" ht="12.75">
      <c r="A37" s="12"/>
    </row>
    <row r="38" spans="1:2" ht="12.75">
      <c r="A38" s="12"/>
      <c r="B38" t="s">
        <v>100</v>
      </c>
    </row>
    <row r="39" spans="1:2" ht="12.75">
      <c r="A39" s="12"/>
      <c r="B39" t="s">
        <v>101</v>
      </c>
    </row>
    <row r="40" spans="1:2" ht="12.75">
      <c r="A40" s="12"/>
      <c r="B40" s="1" t="s">
        <v>102</v>
      </c>
    </row>
    <row r="41" spans="1:2" ht="12.75">
      <c r="A41" s="12"/>
      <c r="B41" s="1"/>
    </row>
    <row r="42" spans="1:4" ht="12.75">
      <c r="A42" s="12"/>
      <c r="B42" s="4">
        <f>B12</f>
        <v>530</v>
      </c>
      <c r="C42" s="10" t="s">
        <v>90</v>
      </c>
      <c r="D42" s="21">
        <f>B44*B13/SQRT(10)</f>
        <v>128.76434121110478</v>
      </c>
    </row>
    <row r="43" ht="12.75">
      <c r="A43" s="12"/>
    </row>
    <row r="44" spans="1:3" ht="12.75">
      <c r="A44" s="12"/>
      <c r="B44">
        <f>TINV(0.05,10-1)</f>
        <v>2.262158886878751</v>
      </c>
      <c r="C44" s="13" t="s">
        <v>103</v>
      </c>
    </row>
    <row r="45" spans="1:3" ht="12.75">
      <c r="A45" s="12"/>
      <c r="C45" t="s">
        <v>104</v>
      </c>
    </row>
    <row r="46" spans="1:3" ht="12.75">
      <c r="A46" s="12"/>
      <c r="C46" t="s">
        <v>105</v>
      </c>
    </row>
    <row r="47" ht="12.75">
      <c r="A47" s="12"/>
    </row>
    <row r="48" ht="12.75">
      <c r="A48" s="12"/>
    </row>
    <row r="49" spans="1:2" ht="12.75">
      <c r="A49" s="12" t="s">
        <v>37</v>
      </c>
      <c r="B49" t="s">
        <v>38</v>
      </c>
    </row>
    <row r="50" spans="1:2" ht="12.75">
      <c r="A50" s="12"/>
      <c r="B50" t="s">
        <v>39</v>
      </c>
    </row>
    <row r="51" ht="12.75">
      <c r="A51" s="12"/>
    </row>
    <row r="52" spans="1:2" ht="12.75">
      <c r="A52" s="12"/>
      <c r="B52" s="1" t="s">
        <v>106</v>
      </c>
    </row>
    <row r="53" ht="12.75">
      <c r="A53" s="12"/>
    </row>
    <row r="54" spans="1:4" ht="12.75">
      <c r="A54" s="12"/>
      <c r="B54" s="4">
        <f>B12</f>
        <v>530</v>
      </c>
      <c r="C54" s="10" t="s">
        <v>90</v>
      </c>
      <c r="D54" s="21">
        <f>NORMINV(0.995,0,1)*B13/SQRT(B14)</f>
        <v>46.365021262317896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</cols>
  <sheetData>
    <row r="1" spans="1:7" ht="15.75">
      <c r="A1" s="23" t="s">
        <v>40</v>
      </c>
      <c r="B1" s="23"/>
      <c r="C1" s="23"/>
      <c r="D1" s="23"/>
      <c r="E1" s="23"/>
      <c r="F1" s="23"/>
      <c r="G1" s="23"/>
    </row>
    <row r="3" ht="12.75">
      <c r="B3" t="s">
        <v>41</v>
      </c>
    </row>
    <row r="4" ht="12.75">
      <c r="B4" t="s">
        <v>42</v>
      </c>
    </row>
    <row r="5" ht="12.75">
      <c r="B5" t="s">
        <v>43</v>
      </c>
    </row>
    <row r="6" ht="12.75">
      <c r="B6" t="s">
        <v>44</v>
      </c>
    </row>
    <row r="7" ht="12.75">
      <c r="B7" t="s">
        <v>45</v>
      </c>
    </row>
    <row r="9" spans="1:2" ht="12.75">
      <c r="A9" s="12" t="s">
        <v>8</v>
      </c>
      <c r="B9" t="s">
        <v>46</v>
      </c>
    </row>
    <row r="11" spans="2:4" ht="12.75">
      <c r="B11" s="4">
        <v>25</v>
      </c>
      <c r="C11" s="10" t="s">
        <v>90</v>
      </c>
      <c r="D11" s="24">
        <f>1.96*10/SQRT(100)</f>
        <v>1.9600000000000002</v>
      </c>
    </row>
    <row r="13" spans="1:2" ht="12.75">
      <c r="A13" s="12" t="s">
        <v>11</v>
      </c>
      <c r="B13" t="s">
        <v>47</v>
      </c>
    </row>
    <row r="14" ht="12.75">
      <c r="B14" t="s">
        <v>48</v>
      </c>
    </row>
    <row r="16" ht="12.75">
      <c r="B16" t="s">
        <v>107</v>
      </c>
    </row>
    <row r="17" ht="12.75">
      <c r="B17" s="1" t="s">
        <v>108</v>
      </c>
    </row>
    <row r="18" ht="12.75">
      <c r="B18" s="1" t="s">
        <v>109</v>
      </c>
    </row>
    <row r="20" ht="12.75">
      <c r="B20" t="s">
        <v>110</v>
      </c>
    </row>
    <row r="22" spans="2:3" ht="12.75">
      <c r="B22" s="25">
        <f>(1.96*10/1)^2</f>
        <v>384.1600000000001</v>
      </c>
      <c r="C22" s="1" t="s">
        <v>111</v>
      </c>
    </row>
    <row r="24" spans="1:2" ht="12.75">
      <c r="A24" s="12" t="s">
        <v>14</v>
      </c>
      <c r="B24" t="s">
        <v>49</v>
      </c>
    </row>
    <row r="25" ht="12.75">
      <c r="B25" t="s">
        <v>50</v>
      </c>
    </row>
    <row r="26" ht="12.75">
      <c r="B26" t="s">
        <v>51</v>
      </c>
    </row>
    <row r="27" ht="12.75">
      <c r="B27" s="1" t="s">
        <v>52</v>
      </c>
    </row>
    <row r="28" ht="12.75">
      <c r="B28" t="s">
        <v>53</v>
      </c>
    </row>
    <row r="30" ht="12.75">
      <c r="B30" s="26" t="s">
        <v>112</v>
      </c>
    </row>
    <row r="31" ht="12.75">
      <c r="B31" s="1" t="s">
        <v>113</v>
      </c>
    </row>
    <row r="32" ht="12.75">
      <c r="B32" t="s">
        <v>114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</cols>
  <sheetData>
    <row r="1" spans="1:7" ht="15.75">
      <c r="A1" s="23" t="s">
        <v>54</v>
      </c>
      <c r="B1" s="23"/>
      <c r="C1" s="23"/>
      <c r="D1" s="23"/>
      <c r="E1" s="23"/>
      <c r="F1" s="23"/>
      <c r="G1" s="23"/>
    </row>
    <row r="3" ht="12.75">
      <c r="B3" t="s">
        <v>55</v>
      </c>
    </row>
    <row r="5" ht="12.75">
      <c r="B5" s="22" t="s">
        <v>115</v>
      </c>
    </row>
    <row r="6" ht="12.75">
      <c r="B6" s="22" t="s">
        <v>116</v>
      </c>
    </row>
    <row r="7" ht="12.75">
      <c r="B7" s="22" t="s">
        <v>117</v>
      </c>
    </row>
    <row r="8" ht="12.75">
      <c r="B8" s="26" t="s">
        <v>118</v>
      </c>
    </row>
    <row r="9" ht="12.75">
      <c r="B9" s="22" t="s">
        <v>119</v>
      </c>
    </row>
    <row r="10" spans="2:8" ht="12.75">
      <c r="B10" s="29"/>
      <c r="C10" s="29"/>
      <c r="D10" s="29"/>
      <c r="E10" s="29"/>
      <c r="F10" s="29"/>
      <c r="G10" s="29"/>
      <c r="H10" s="29"/>
    </row>
    <row r="11" spans="1:2" ht="12.75">
      <c r="A11" s="28"/>
      <c r="B11" s="27"/>
    </row>
    <row r="12" ht="12.75">
      <c r="B12" s="1" t="s">
        <v>56</v>
      </c>
    </row>
    <row r="13" ht="12.75">
      <c r="B13" t="s">
        <v>57</v>
      </c>
    </row>
    <row r="15" ht="12.75">
      <c r="B15" s="1" t="s">
        <v>168</v>
      </c>
    </row>
    <row r="16" ht="12.75">
      <c r="B16" s="1" t="s">
        <v>120</v>
      </c>
    </row>
    <row r="17" ht="12.75">
      <c r="B17" s="1" t="s">
        <v>121</v>
      </c>
    </row>
    <row r="18" spans="2:8" ht="12.75">
      <c r="B18" s="30"/>
      <c r="C18" s="29"/>
      <c r="D18" s="29"/>
      <c r="E18" s="29"/>
      <c r="F18" s="29"/>
      <c r="G18" s="29"/>
      <c r="H18" s="29"/>
    </row>
    <row r="19" ht="12.75">
      <c r="B19" s="1"/>
    </row>
    <row r="20" ht="12.75">
      <c r="B20" t="s">
        <v>58</v>
      </c>
    </row>
    <row r="21" ht="12.75">
      <c r="B21" t="s">
        <v>59</v>
      </c>
    </row>
    <row r="22" ht="12.75">
      <c r="B22" t="s">
        <v>60</v>
      </c>
    </row>
    <row r="24" spans="1:2" ht="12.75">
      <c r="A24" s="12" t="s">
        <v>8</v>
      </c>
      <c r="B24" t="s">
        <v>61</v>
      </c>
    </row>
    <row r="25" spans="1:2" ht="12.75">
      <c r="A25" s="12" t="s">
        <v>11</v>
      </c>
      <c r="B25" t="s">
        <v>62</v>
      </c>
    </row>
    <row r="26" spans="1:2" ht="12.75">
      <c r="A26" s="12" t="s">
        <v>14</v>
      </c>
      <c r="B26" t="s">
        <v>63</v>
      </c>
    </row>
    <row r="27" ht="12.75">
      <c r="B27" t="s">
        <v>64</v>
      </c>
    </row>
    <row r="28" spans="1:2" ht="12.75">
      <c r="A28" s="12" t="s">
        <v>17</v>
      </c>
      <c r="B28" t="s">
        <v>65</v>
      </c>
    </row>
    <row r="30" ht="12.75">
      <c r="B30" t="s">
        <v>122</v>
      </c>
    </row>
    <row r="31" ht="12.75">
      <c r="B31" t="s">
        <v>123</v>
      </c>
    </row>
    <row r="32" ht="12.75">
      <c r="B32" t="s">
        <v>124</v>
      </c>
    </row>
    <row r="33" ht="12.75">
      <c r="B33" t="s">
        <v>125</v>
      </c>
    </row>
    <row r="35" ht="12.75">
      <c r="B35" s="26" t="s">
        <v>126</v>
      </c>
    </row>
    <row r="36" ht="12.75">
      <c r="B36" s="22" t="s">
        <v>127</v>
      </c>
    </row>
    <row r="38" ht="12.75">
      <c r="B38" s="1" t="s">
        <v>128</v>
      </c>
    </row>
    <row r="39" ht="12.75">
      <c r="B39" s="1" t="s">
        <v>129</v>
      </c>
    </row>
    <row r="40" ht="12.75">
      <c r="B40" s="1" t="s">
        <v>130</v>
      </c>
    </row>
    <row r="41" ht="12.75">
      <c r="B41" s="1" t="s">
        <v>131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 Weber</cp:lastModifiedBy>
  <dcterms:created xsi:type="dcterms:W3CDTF">1998-01-05T16:31:30Z</dcterms:created>
  <dcterms:modified xsi:type="dcterms:W3CDTF">2001-07-29T17:49:56Z</dcterms:modified>
  <cp:category/>
  <cp:version/>
  <cp:contentType/>
  <cp:contentStatus/>
</cp:coreProperties>
</file>