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Z:\DECS-430\"/>
    </mc:Choice>
  </mc:AlternateContent>
  <bookViews>
    <workbookView xWindow="0" yWindow="0" windowWidth="21600" windowHeight="10320"/>
  </bookViews>
  <sheets>
    <sheet name="Multiplication" sheetId="1" r:id="rId1"/>
    <sheet name="Combinations" sheetId="3" r:id="rId2"/>
    <sheet name="Excel counting functions" sheetId="6" r:id="rId3"/>
    <sheet name="Cards" sheetId="7" r:id="rId4"/>
    <sheet name="Poker" sheetId="5" r:id="rId5"/>
  </sheets>
  <functionGroups builtInGroupCount="18"/>
  <calcPr calcId="152511"/>
</workbook>
</file>

<file path=xl/calcChain.xml><?xml version="1.0" encoding="utf-8"?>
<calcChain xmlns="http://schemas.openxmlformats.org/spreadsheetml/2006/main">
  <c r="B37" i="3" l="1"/>
  <c r="K29" i="5"/>
  <c r="B12" i="7"/>
  <c r="B14" i="7"/>
  <c r="B15" i="7"/>
  <c r="B7" i="7"/>
  <c r="B9" i="7"/>
  <c r="B10" i="7"/>
  <c r="K27" i="5"/>
  <c r="K26" i="5"/>
  <c r="K25" i="5"/>
  <c r="K24" i="5"/>
  <c r="K19" i="5"/>
  <c r="K20" i="5"/>
  <c r="K21" i="5"/>
  <c r="E25" i="6"/>
  <c r="E16" i="6"/>
  <c r="E4" i="6"/>
  <c r="K23" i="5"/>
  <c r="K22" i="5"/>
  <c r="K28" i="5"/>
  <c r="F16" i="6"/>
  <c r="C10" i="7"/>
  <c r="C9" i="7"/>
  <c r="L29" i="5"/>
  <c r="F25" i="6"/>
  <c r="C14" i="7"/>
  <c r="C12" i="7"/>
  <c r="F4" i="6"/>
  <c r="C7" i="7"/>
  <c r="L28" i="5"/>
  <c r="C15" i="7"/>
</calcChain>
</file>

<file path=xl/sharedStrings.xml><?xml version="1.0" encoding="utf-8"?>
<sst xmlns="http://schemas.openxmlformats.org/spreadsheetml/2006/main" count="126" uniqueCount="118">
  <si>
    <t>How to Count</t>
  </si>
  <si>
    <t>useful to imagine yourself constructing one item of that type, and then, as you go</t>
  </si>
  <si>
    <t>through the steps of the construction, keep track of the points where you needed to</t>
  </si>
  <si>
    <t>process, and, no matter how you start, there are  y  ways to continue, then there are</t>
  </si>
  <si>
    <t>xy  ways to carry out the combined steps.</t>
  </si>
  <si>
    <t>of cards of at least two different suits. How many simple straights are there?</t>
  </si>
  <si>
    <t>make a choice. Then use the "multiplication rule": If there are  x  ways to start a</t>
  </si>
  <si>
    <r>
      <t>Example</t>
    </r>
    <r>
      <rPr>
        <sz val="10"/>
        <rFont val="Arial"/>
      </rPr>
      <t>:  In poker, a "straight" is a sequence of five cards of consecutive ranks,</t>
    </r>
  </si>
  <si>
    <t>In order to count up the number of different "things" of some type, it is frequently</t>
  </si>
  <si>
    <t>Q, K, A, 2, 3 is not a straight. How many different 5-card straights can be dealt?</t>
  </si>
  <si>
    <t>counted as either a high or a low card, but that straights can't wrap around, e.g.,</t>
  </si>
  <si>
    <t>where the ranks are ordered A, 2, 3, 4, ..., 9, 10, J, Q, K, A. Note that an ace can be</t>
  </si>
  <si>
    <t>the range of the straight, which is fully determined once you decide what rank will be the</t>
  </si>
  <si>
    <t>lowest in the hand. Any of the ranks from A, 2, 3, ..., through 10 could be the lowest</t>
  </si>
  <si>
    <t>rank in the hand, so there are 10 ways to start. Having chosen the lowest rank, the</t>
  </si>
  <si>
    <t>actual card of that rank can be chosen to be any of the four suits. The next four ranks</t>
  </si>
  <si>
    <t>are already determined, but each of the cards of those ranks can also be chosen to be</t>
  </si>
  <si>
    <t>any of the four suits. Therefore, there are 10∙4∙4∙4∙4∙4 = 10,240 different straights.</t>
  </si>
  <si>
    <r>
      <t>Answer</t>
    </r>
    <r>
      <rPr>
        <sz val="10"/>
        <rFont val="Arial"/>
      </rPr>
      <t>:  If someone handed you a deck of cards, and asked you to pull out five cards</t>
    </r>
  </si>
  <si>
    <t>forming a straight, what choices would you have to make? First, you'd have to decide</t>
  </si>
  <si>
    <t>straight (this can be done in 10 different ways), and then on the suit from which all five</t>
  </si>
  <si>
    <t>cards will be drawn (this can be done in 4 different ways). Therefore, there are 10∙4 = 40</t>
  </si>
  <si>
    <t>straight flushes, and 10,240 - 40 = 10,200 simple straights.</t>
  </si>
  <si>
    <r>
      <t>Answer</t>
    </r>
    <r>
      <rPr>
        <sz val="10"/>
        <rFont val="Arial"/>
        <family val="2"/>
      </rPr>
      <t>:  From the total computed above, we want to subtract off the number of straight</t>
    </r>
  </si>
  <si>
    <t>flushes. To construct a straight flush, you'd have to decide on the lowest rank in the</t>
  </si>
  <si>
    <t>Counting Combinations</t>
  </si>
  <si>
    <t>Things tend to be counted in two ways:  As sequences (in which order is important),</t>
  </si>
  <si>
    <t>and as sets. Counting sequences is simple.  If there are  m  ways to do one thing,</t>
  </si>
  <si>
    <t>followed by  n  ways to do another, then there are  mn  ways to carry out the two tasks</t>
  </si>
  <si>
    <t>in sequence.  In how many ways can a 5-card hand be dealt out (as in stud poker,</t>
  </si>
  <si>
    <t>where the order in which the cards are dealt is important)?  52∙51∙50∙49∙48 =</t>
  </si>
  <si>
    <t>311,875,200.  (For every one of the 52 ways to start with card 1, there are 51 ways to</t>
  </si>
  <si>
    <t>continue with card 2, ...)</t>
  </si>
  <si>
    <t>But how many 5-card hands are there?  Obviously, every hand could be dealt out in</t>
  </si>
  <si>
    <t>5∙4∙3∙2∙1 = 120 different card-orders.  So there are only 311,875,200 / 120 = 2,598,960</t>
  </si>
  <si>
    <t>different hands.</t>
  </si>
  <si>
    <t>Standard notation:  n! = 1∙2∙3∙...∙n ; the symbol "n!" is read as "n factorial".  This gives</t>
  </si>
  <si>
    <t>the total number of ways of arranging  n  distinct items.  The number of ways to select,</t>
  </si>
  <si>
    <t>in order, k  items from  n, is  n∙(n-1)∙...∙(n-k+1) = n!/(n-k)! .  In our card example, the</t>
  </si>
  <si>
    <t>number of ways to deal out a 5-card hand was simply  52! / 47! .  But if we only care</t>
  </si>
  <si>
    <t>about different hands, and not the order in which the cards arrive, then we must take into</t>
  </si>
  <si>
    <t xml:space="preserve">account that each hand can be dealt out in 5! different ways, so there are really only </t>
  </si>
  <si>
    <t>52! / (47!∙5!)  different hands.</t>
  </si>
  <si>
    <t>More standard notation:</t>
  </si>
  <si>
    <t>is the number of ways of choosing  k  distinct items from a set of  n ; the symbol is read</t>
  </si>
  <si>
    <t>as "n choose k".</t>
  </si>
  <si>
    <r>
      <t>Example</t>
    </r>
    <r>
      <rPr>
        <sz val="10"/>
        <rFont val="Arial"/>
      </rPr>
      <t>:  What is the probability of being dealt a "full house" (two cards of one rank,</t>
    </r>
  </si>
  <si>
    <t xml:space="preserve">and three of another)? There are </t>
  </si>
  <si>
    <t>different full houses (13 ways to choose the pair-rank, and 6 ways to choose two cards,</t>
  </si>
  <si>
    <t>then 12 ways left to choose the triple-rank, and 4 ways to choose three cards).  So the</t>
  </si>
  <si>
    <t>probability is a bit more than one chance in a thousand, i.e., 3,744 / 2,598,960 =</t>
  </si>
  <si>
    <r>
      <t>Example</t>
    </r>
    <r>
      <rPr>
        <sz val="10"/>
        <rFont val="Arial"/>
        <family val="2"/>
      </rPr>
      <t>:  I have 5 pairs of blue socks, 3 pairs of brown socks, and 4 pairs of black</t>
    </r>
  </si>
  <si>
    <t>socks lying loose in my drawer.  What's the chance that two randomly-selected socks</t>
  </si>
  <si>
    <t>(pulled out early in the morning, before my eyes are really open) will match?</t>
  </si>
  <si>
    <t>There are</t>
  </si>
  <si>
    <t>ways to pick a matching pair, and</t>
  </si>
  <si>
    <r>
      <t xml:space="preserve">ways to pick </t>
    </r>
    <r>
      <rPr>
        <i/>
        <sz val="10"/>
        <rFont val="Arial"/>
        <family val="2"/>
      </rPr>
      <t>some</t>
    </r>
    <r>
      <rPr>
        <sz val="10"/>
        <rFont val="Arial"/>
      </rPr>
      <t xml:space="preserve"> pair. Therefore, the probability of a matching pair</t>
    </r>
  </si>
  <si>
    <t>is  88 / 276 = 0.319 .  (I'll match roughly every third day.)</t>
  </si>
  <si>
    <t>n</t>
  </si>
  <si>
    <t>k</t>
  </si>
  <si>
    <t>Poker Hands</t>
  </si>
  <si>
    <t>The various types of hands are</t>
  </si>
  <si>
    <t>four of a kind</t>
  </si>
  <si>
    <t>a straight flush</t>
  </si>
  <si>
    <t xml:space="preserve"> - four cards of one rank, and one of another rank</t>
  </si>
  <si>
    <t>a full house</t>
  </si>
  <si>
    <t xml:space="preserve"> - three cards of one rank, and two of another rank</t>
  </si>
  <si>
    <t>a flush</t>
  </si>
  <si>
    <t xml:space="preserve"> - five cards of the same suit, but not a straight flush</t>
  </si>
  <si>
    <t>a straight</t>
  </si>
  <si>
    <t>three of a kind</t>
  </si>
  <si>
    <t xml:space="preserve"> - three cards of one rank, and two cards of two other ranks</t>
  </si>
  <si>
    <t>two pairs</t>
  </si>
  <si>
    <t xml:space="preserve"> - two cards of each of two distinct ranks, and a fifth card of a different rank</t>
  </si>
  <si>
    <t>one pair</t>
  </si>
  <si>
    <t xml:space="preserve"> - two cards of the same rank, and three cards of three different ranks</t>
  </si>
  <si>
    <t>nothing</t>
  </si>
  <si>
    <t xml:space="preserve"> - none of the above</t>
  </si>
  <si>
    <t>4 suits; aces count as both the highest rank and the lowest rank).</t>
  </si>
  <si>
    <t>A "poker hand" consists of 5 cards dealt from a deck of 52 cards (with 13 ranks, and</t>
  </si>
  <si>
    <t xml:space="preserve"> - five cards of consecutive ascending ranks, all of the same suit</t>
  </si>
  <si>
    <t xml:space="preserve"> - five cards of consecutive ascending ranks, but not a straight flush</t>
  </si>
  <si>
    <t>Count the number of hands of each type.</t>
  </si>
  <si>
    <t>straight flush</t>
  </si>
  <si>
    <t>full house</t>
  </si>
  <si>
    <t>flush</t>
  </si>
  <si>
    <t>straight</t>
  </si>
  <si>
    <t>hand type</t>
  </si>
  <si>
    <t>formulas</t>
  </si>
  <si>
    <r>
      <t>Example</t>
    </r>
    <r>
      <rPr>
        <sz val="10"/>
        <rFont val="Arial"/>
        <family val="2"/>
      </rPr>
      <t>:  Actually, a straight in which all five cards are of the same suit is called a</t>
    </r>
  </si>
  <si>
    <t>"straight flush," and is counted as a different type of hand than a "simple straight" made</t>
  </si>
  <si>
    <t>The function =FACT(n) counts the number of ways  n  distinct</t>
  </si>
  <si>
    <t>items can be arranged in a row.</t>
  </si>
  <si>
    <t>FACT(n) = n! = 1·2·3·...·n .</t>
  </si>
  <si>
    <t>Conventionally, FACT(0) = 1 ; there is precisely one way</t>
  </si>
  <si>
    <t>to arrange "nothing."</t>
  </si>
  <si>
    <t xml:space="preserve">The function =PERMUT(n,k) counts the number of ways to select  k  items - </t>
  </si>
  <si>
    <t>in sequence, where order matters - from a group of  n  distinct items.</t>
  </si>
  <si>
    <t>The function =COMBIN(n,k) counts the number of ways to select  k  items -</t>
  </si>
  <si>
    <t>as an unordered collection - from a group of  n  distinct items.</t>
  </si>
  <si>
    <t>COMBIN(n,k) = PERMUT(n,k) / k! = n! / [(n-k)!·k!] = n·(n-1)·…·(n-k+1) / k! .</t>
  </si>
  <si>
    <r>
      <t xml:space="preserve">The </t>
    </r>
    <r>
      <rPr>
        <b/>
        <sz val="10"/>
        <rFont val="Arial"/>
        <family val="2"/>
      </rPr>
      <t>FACT</t>
    </r>
    <r>
      <rPr>
        <sz val="10"/>
        <rFont val="Arial"/>
      </rPr>
      <t>orial function</t>
    </r>
  </si>
  <si>
    <r>
      <t xml:space="preserve">The </t>
    </r>
    <r>
      <rPr>
        <b/>
        <sz val="10"/>
        <rFont val="Arial"/>
        <family val="2"/>
      </rPr>
      <t>PERMUT</t>
    </r>
    <r>
      <rPr>
        <sz val="10"/>
        <rFont val="Arial"/>
      </rPr>
      <t>ations function</t>
    </r>
  </si>
  <si>
    <r>
      <t xml:space="preserve">The </t>
    </r>
    <r>
      <rPr>
        <b/>
        <sz val="10"/>
        <rFont val="Arial"/>
        <family val="2"/>
      </rPr>
      <t>COMBIN</t>
    </r>
    <r>
      <rPr>
        <sz val="10"/>
        <rFont val="Arial"/>
      </rPr>
      <t>ations function</t>
    </r>
  </si>
  <si>
    <t>Three Useful "Counting" Formulas</t>
  </si>
  <si>
    <t>Counting Cards</t>
  </si>
  <si>
    <t>hands with no aces</t>
  </si>
  <si>
    <t>hands with at least one ace</t>
  </si>
  <si>
    <t>hands with no clubs</t>
  </si>
  <si>
    <t>hands with no clubs and no aces</t>
  </si>
  <si>
    <t>hands with no clubs and at least one ace</t>
  </si>
  <si>
    <t>The "Probability Diagrams" workbook contained some rather large numbers.</t>
  </si>
  <si>
    <t>They were computed using the formulas below.</t>
  </si>
  <si>
    <t>5-card hands from a 52-card deck</t>
  </si>
  <si>
    <t>PERMUT(n,k) = n! / (n-k)! = n·(n-1)·…·(n-k+1) .</t>
  </si>
  <si>
    <t>total</t>
  </si>
  <si>
    <t>The answers are to the right: Click on a cell to see the formula.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</si>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</sst>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0.0000%"/>
  </numFmts>
  <fonts count="6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color indexed="18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0" fillId="0" borderId="0" xfId="0" quotePrefix="1"/>
    <xf numFmtId="3" fontId="0" fillId="0" borderId="0" xfId="0" applyNumberFormat="1"/>
    <xf numFmtId="0" fontId="0" fillId="0" borderId="1" xfId="0" applyBorder="1" applyAlignment="1">
      <alignment horizontal="left" indent="2"/>
    </xf>
    <xf numFmtId="0" fontId="0" fillId="0" borderId="2" xfId="0" applyBorder="1"/>
    <xf numFmtId="0" fontId="0" fillId="0" borderId="3" xfId="0" applyBorder="1" applyAlignment="1">
      <alignment horizontal="left" indent="2"/>
    </xf>
    <xf numFmtId="0" fontId="0" fillId="0" borderId="4" xfId="0" applyBorder="1"/>
    <xf numFmtId="0" fontId="0" fillId="0" borderId="5" xfId="0" applyBorder="1" applyAlignment="1">
      <alignment horizontal="left" indent="2"/>
    </xf>
    <xf numFmtId="0" fontId="0" fillId="0" borderId="6" xfId="0" applyBorder="1"/>
    <xf numFmtId="3" fontId="0" fillId="0" borderId="1" xfId="0" applyNumberFormat="1" applyBorder="1"/>
    <xf numFmtId="0" fontId="0" fillId="0" borderId="7" xfId="0" applyBorder="1"/>
    <xf numFmtId="3" fontId="0" fillId="0" borderId="7" xfId="0" applyNumberFormat="1" applyBorder="1"/>
    <xf numFmtId="0" fontId="0" fillId="0" borderId="7" xfId="0" applyBorder="1" applyAlignment="1">
      <alignment horizontal="center"/>
    </xf>
    <xf numFmtId="3" fontId="0" fillId="0" borderId="3" xfId="0" applyNumberFormat="1" applyBorder="1"/>
    <xf numFmtId="0" fontId="0" fillId="0" borderId="0" xfId="0" applyBorder="1"/>
    <xf numFmtId="3" fontId="0" fillId="0" borderId="0" xfId="0" applyNumberFormat="1" applyBorder="1"/>
    <xf numFmtId="3" fontId="0" fillId="0" borderId="5" xfId="0" applyNumberFormat="1" applyBorder="1"/>
    <xf numFmtId="0" fontId="0" fillId="0" borderId="8" xfId="0" applyBorder="1"/>
    <xf numFmtId="0" fontId="0" fillId="0" borderId="0" xfId="0" applyBorder="1" applyAlignment="1">
      <alignment horizontal="center"/>
    </xf>
    <xf numFmtId="3" fontId="2" fillId="0" borderId="0" xfId="0" applyNumberFormat="1" applyFont="1"/>
    <xf numFmtId="3" fontId="0" fillId="0" borderId="0" xfId="0" quotePrefix="1" applyNumberFormat="1"/>
    <xf numFmtId="3" fontId="0" fillId="0" borderId="0" xfId="0" applyNumberFormat="1" applyAlignment="1">
      <alignment horizontal="center"/>
    </xf>
    <xf numFmtId="3" fontId="0" fillId="0" borderId="9" xfId="0" applyNumberFormat="1" applyBorder="1" applyAlignment="1">
      <alignment horizontal="right" indent="1"/>
    </xf>
    <xf numFmtId="3" fontId="0" fillId="0" borderId="10" xfId="0" applyNumberFormat="1" applyBorder="1" applyAlignment="1">
      <alignment horizontal="right" indent="1"/>
    </xf>
    <xf numFmtId="3" fontId="0" fillId="0" borderId="11" xfId="0" applyNumberFormat="1" applyBorder="1" applyAlignment="1">
      <alignment horizontal="right" indent="1"/>
    </xf>
    <xf numFmtId="0" fontId="0" fillId="0" borderId="0" xfId="0" applyFill="1" applyBorder="1" applyAlignment="1">
      <alignment horizontal="left" indent="2"/>
    </xf>
    <xf numFmtId="3" fontId="0" fillId="0" borderId="0" xfId="0" applyNumberFormat="1" applyBorder="1" applyAlignment="1">
      <alignment horizontal="right" indent="1"/>
    </xf>
    <xf numFmtId="167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21</xdr:row>
          <xdr:rowOff>95250</xdr:rowOff>
        </xdr:from>
        <xdr:to>
          <xdr:col>5</xdr:col>
          <xdr:colOff>200025</xdr:colOff>
          <xdr:row>24</xdr:row>
          <xdr:rowOff>57150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29</xdr:row>
          <xdr:rowOff>142875</xdr:rowOff>
        </xdr:from>
        <xdr:to>
          <xdr:col>6</xdr:col>
          <xdr:colOff>314325</xdr:colOff>
          <xdr:row>32</xdr:row>
          <xdr:rowOff>104775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41</xdr:row>
          <xdr:rowOff>114300</xdr:rowOff>
        </xdr:from>
        <xdr:to>
          <xdr:col>5</xdr:col>
          <xdr:colOff>28575</xdr:colOff>
          <xdr:row>44</xdr:row>
          <xdr:rowOff>76200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409575</xdr:colOff>
          <xdr:row>44</xdr:row>
          <xdr:rowOff>123825</xdr:rowOff>
        </xdr:from>
        <xdr:to>
          <xdr:col>6</xdr:col>
          <xdr:colOff>0</xdr:colOff>
          <xdr:row>47</xdr:row>
          <xdr:rowOff>85725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I32"/>
  <sheetViews>
    <sheetView showGridLines="0" tabSelected="1" workbookViewId="0">
      <selection activeCell="B1" sqref="B1:I1"/>
    </sheetView>
  </sheetViews>
  <sheetFormatPr defaultRowHeight="12.75" x14ac:dyDescent="0.2"/>
  <cols>
    <col min="1" max="1" width="1.7109375" customWidth="1"/>
  </cols>
  <sheetData>
    <row r="1" spans="2:9" ht="15.75" x14ac:dyDescent="0.25">
      <c r="B1" s="35" t="s">
        <v>0</v>
      </c>
      <c r="C1" s="35"/>
      <c r="D1" s="35"/>
      <c r="E1" s="35"/>
      <c r="F1" s="35"/>
      <c r="G1" s="35"/>
      <c r="H1" s="35"/>
      <c r="I1" s="35"/>
    </row>
    <row r="3" spans="2:9" x14ac:dyDescent="0.2">
      <c r="B3" t="s">
        <v>8</v>
      </c>
    </row>
    <row r="4" spans="2:9" x14ac:dyDescent="0.2">
      <c r="B4" t="s">
        <v>1</v>
      </c>
    </row>
    <row r="5" spans="2:9" x14ac:dyDescent="0.2">
      <c r="B5" t="s">
        <v>2</v>
      </c>
    </row>
    <row r="6" spans="2:9" x14ac:dyDescent="0.2">
      <c r="B6" t="s">
        <v>6</v>
      </c>
    </row>
    <row r="7" spans="2:9" x14ac:dyDescent="0.2">
      <c r="B7" t="s">
        <v>3</v>
      </c>
    </row>
    <row r="8" spans="2:9" x14ac:dyDescent="0.2">
      <c r="B8" t="s">
        <v>4</v>
      </c>
    </row>
    <row r="10" spans="2:9" x14ac:dyDescent="0.2">
      <c r="B10" s="1" t="s">
        <v>7</v>
      </c>
    </row>
    <row r="11" spans="2:9" x14ac:dyDescent="0.2">
      <c r="B11" t="s">
        <v>11</v>
      </c>
    </row>
    <row r="12" spans="2:9" x14ac:dyDescent="0.2">
      <c r="B12" t="s">
        <v>10</v>
      </c>
    </row>
    <row r="13" spans="2:9" x14ac:dyDescent="0.2">
      <c r="B13" t="s">
        <v>9</v>
      </c>
    </row>
    <row r="15" spans="2:9" x14ac:dyDescent="0.2">
      <c r="B15" s="1" t="s">
        <v>18</v>
      </c>
    </row>
    <row r="16" spans="2:9" x14ac:dyDescent="0.2">
      <c r="B16" t="s">
        <v>19</v>
      </c>
    </row>
    <row r="17" spans="2:2" x14ac:dyDescent="0.2">
      <c r="B17" t="s">
        <v>12</v>
      </c>
    </row>
    <row r="18" spans="2:2" x14ac:dyDescent="0.2">
      <c r="B18" t="s">
        <v>13</v>
      </c>
    </row>
    <row r="19" spans="2:2" x14ac:dyDescent="0.2">
      <c r="B19" t="s">
        <v>14</v>
      </c>
    </row>
    <row r="20" spans="2:2" x14ac:dyDescent="0.2">
      <c r="B20" t="s">
        <v>15</v>
      </c>
    </row>
    <row r="21" spans="2:2" x14ac:dyDescent="0.2">
      <c r="B21" t="s">
        <v>16</v>
      </c>
    </row>
    <row r="22" spans="2:2" x14ac:dyDescent="0.2">
      <c r="B22" t="s">
        <v>17</v>
      </c>
    </row>
    <row r="24" spans="2:2" x14ac:dyDescent="0.2">
      <c r="B24" s="1" t="s">
        <v>89</v>
      </c>
    </row>
    <row r="25" spans="2:2" x14ac:dyDescent="0.2">
      <c r="B25" t="s">
        <v>90</v>
      </c>
    </row>
    <row r="26" spans="2:2" x14ac:dyDescent="0.2">
      <c r="B26" t="s">
        <v>5</v>
      </c>
    </row>
    <row r="28" spans="2:2" x14ac:dyDescent="0.2">
      <c r="B28" s="1" t="s">
        <v>23</v>
      </c>
    </row>
    <row r="29" spans="2:2" x14ac:dyDescent="0.2">
      <c r="B29" t="s">
        <v>24</v>
      </c>
    </row>
    <row r="30" spans="2:2" x14ac:dyDescent="0.2">
      <c r="B30" t="s">
        <v>20</v>
      </c>
    </row>
    <row r="31" spans="2:2" x14ac:dyDescent="0.2">
      <c r="B31" t="s">
        <v>21</v>
      </c>
    </row>
    <row r="32" spans="2:2" x14ac:dyDescent="0.2">
      <c r="B32" t="s">
        <v>22</v>
      </c>
    </row>
  </sheetData>
  <mergeCells count="1">
    <mergeCell ref="B1:I1"/>
  </mergeCells>
  <phoneticPr fontId="4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B1:S50"/>
  <sheetViews>
    <sheetView showGridLines="0" workbookViewId="0">
      <selection activeCell="B1" sqref="B1:I1"/>
    </sheetView>
  </sheetViews>
  <sheetFormatPr defaultRowHeight="12.75" x14ac:dyDescent="0.2"/>
  <cols>
    <col min="1" max="1" width="1.7109375" customWidth="1"/>
  </cols>
  <sheetData>
    <row r="1" spans="2:19" ht="15.75" x14ac:dyDescent="0.25">
      <c r="B1" s="35" t="s">
        <v>25</v>
      </c>
      <c r="C1" s="35"/>
      <c r="D1" s="35"/>
      <c r="E1" s="35"/>
      <c r="F1" s="35"/>
      <c r="G1" s="35"/>
      <c r="H1" s="35"/>
      <c r="I1" s="35"/>
    </row>
    <row r="3" spans="2:19" x14ac:dyDescent="0.2">
      <c r="B3" t="s">
        <v>26</v>
      </c>
    </row>
    <row r="4" spans="2:19" x14ac:dyDescent="0.2">
      <c r="B4" t="s">
        <v>27</v>
      </c>
    </row>
    <row r="5" spans="2:19" x14ac:dyDescent="0.2">
      <c r="B5" t="s">
        <v>28</v>
      </c>
      <c r="N5" s="34"/>
      <c r="Q5" s="29"/>
      <c r="R5" s="32"/>
    </row>
    <row r="6" spans="2:19" x14ac:dyDescent="0.2">
      <c r="B6" t="s">
        <v>29</v>
      </c>
      <c r="N6" s="34"/>
      <c r="Q6" s="31"/>
      <c r="R6" s="32"/>
    </row>
    <row r="7" spans="2:19" x14ac:dyDescent="0.2">
      <c r="B7" t="s">
        <v>30</v>
      </c>
      <c r="N7" s="34"/>
      <c r="Q7" s="31"/>
      <c r="R7" s="32"/>
    </row>
    <row r="8" spans="2:19" x14ac:dyDescent="0.2">
      <c r="B8" t="s">
        <v>31</v>
      </c>
      <c r="N8" s="33"/>
      <c r="Q8" s="31"/>
      <c r="R8" s="32"/>
    </row>
    <row r="9" spans="2:19" x14ac:dyDescent="0.2">
      <c r="B9" t="s">
        <v>32</v>
      </c>
      <c r="N9" s="33"/>
      <c r="Q9" s="31"/>
      <c r="R9" s="32"/>
    </row>
    <row r="10" spans="2:19" x14ac:dyDescent="0.2">
      <c r="N10" s="33"/>
      <c r="Q10" s="30"/>
      <c r="R10" s="32"/>
    </row>
    <row r="11" spans="2:19" x14ac:dyDescent="0.2">
      <c r="B11" t="s">
        <v>33</v>
      </c>
      <c r="N11" s="33"/>
    </row>
    <row r="12" spans="2:19" x14ac:dyDescent="0.2">
      <c r="B12" t="s">
        <v>34</v>
      </c>
      <c r="N12" s="33"/>
    </row>
    <row r="13" spans="2:19" x14ac:dyDescent="0.2">
      <c r="B13" t="s">
        <v>35</v>
      </c>
    </row>
    <row r="14" spans="2:19" x14ac:dyDescent="0.2">
      <c r="P14" s="29"/>
      <c r="Q14" s="29"/>
      <c r="R14" s="29"/>
      <c r="S14" s="32"/>
    </row>
    <row r="15" spans="2:19" x14ac:dyDescent="0.2">
      <c r="B15" t="s">
        <v>36</v>
      </c>
      <c r="P15" s="31"/>
      <c r="Q15" s="31"/>
      <c r="R15" s="31"/>
      <c r="S15" s="32"/>
    </row>
    <row r="16" spans="2:19" x14ac:dyDescent="0.2">
      <c r="B16" t="s">
        <v>37</v>
      </c>
      <c r="P16" s="31"/>
      <c r="Q16" s="31"/>
      <c r="R16" s="31"/>
      <c r="S16" s="32"/>
    </row>
    <row r="17" spans="2:19" x14ac:dyDescent="0.2">
      <c r="B17" t="s">
        <v>38</v>
      </c>
      <c r="P17" s="31"/>
      <c r="Q17" s="31"/>
      <c r="R17" s="31"/>
      <c r="S17" s="32"/>
    </row>
    <row r="18" spans="2:19" x14ac:dyDescent="0.2">
      <c r="B18" t="s">
        <v>39</v>
      </c>
      <c r="P18" s="31"/>
      <c r="Q18" s="31"/>
      <c r="R18" s="31"/>
      <c r="S18" s="32"/>
    </row>
    <row r="19" spans="2:19" x14ac:dyDescent="0.2">
      <c r="B19" t="s">
        <v>40</v>
      </c>
      <c r="P19" s="30"/>
      <c r="Q19" s="30"/>
      <c r="R19" s="30"/>
      <c r="S19" s="32"/>
    </row>
    <row r="20" spans="2:19" x14ac:dyDescent="0.2">
      <c r="B20" t="s">
        <v>41</v>
      </c>
    </row>
    <row r="21" spans="2:19" x14ac:dyDescent="0.2">
      <c r="B21" t="s">
        <v>42</v>
      </c>
    </row>
    <row r="23" spans="2:19" x14ac:dyDescent="0.2">
      <c r="B23" t="s">
        <v>43</v>
      </c>
    </row>
    <row r="24" spans="2:19" x14ac:dyDescent="0.2">
      <c r="L24" s="29"/>
      <c r="M24" s="32"/>
    </row>
    <row r="25" spans="2:19" x14ac:dyDescent="0.2">
      <c r="L25" s="31"/>
      <c r="M25" s="32"/>
    </row>
    <row r="26" spans="2:19" x14ac:dyDescent="0.2">
      <c r="B26" t="s">
        <v>44</v>
      </c>
      <c r="L26" s="31"/>
      <c r="M26" s="32"/>
    </row>
    <row r="27" spans="2:19" x14ac:dyDescent="0.2">
      <c r="B27" t="s">
        <v>45</v>
      </c>
      <c r="L27" s="31"/>
      <c r="M27" s="32"/>
      <c r="Q27" s="29"/>
      <c r="R27" s="29"/>
      <c r="S27" s="32"/>
    </row>
    <row r="28" spans="2:19" x14ac:dyDescent="0.2">
      <c r="L28" s="31"/>
      <c r="M28" s="32"/>
      <c r="Q28" s="31"/>
      <c r="R28" s="31"/>
      <c r="S28" s="32"/>
    </row>
    <row r="29" spans="2:19" x14ac:dyDescent="0.2">
      <c r="B29" s="1" t="s">
        <v>46</v>
      </c>
      <c r="L29" s="30"/>
      <c r="M29" s="32"/>
      <c r="Q29" s="31"/>
      <c r="R29" s="31"/>
      <c r="S29" s="32"/>
    </row>
    <row r="30" spans="2:19" x14ac:dyDescent="0.2">
      <c r="B30" t="s">
        <v>47</v>
      </c>
      <c r="Q30" s="31"/>
      <c r="R30" s="31"/>
      <c r="S30" s="32"/>
    </row>
    <row r="31" spans="2:19" x14ac:dyDescent="0.2">
      <c r="Q31" s="31"/>
      <c r="R31" s="31"/>
      <c r="S31" s="32"/>
    </row>
    <row r="32" spans="2:19" x14ac:dyDescent="0.2">
      <c r="Q32" s="30"/>
      <c r="R32" s="30"/>
      <c r="S32" s="32"/>
    </row>
    <row r="34" spans="2:17" x14ac:dyDescent="0.2">
      <c r="B34" t="s">
        <v>48</v>
      </c>
    </row>
    <row r="35" spans="2:17" x14ac:dyDescent="0.2">
      <c r="B35" t="s">
        <v>49</v>
      </c>
    </row>
    <row r="36" spans="2:17" x14ac:dyDescent="0.2">
      <c r="B36" t="s">
        <v>50</v>
      </c>
    </row>
    <row r="37" spans="2:17" x14ac:dyDescent="0.2">
      <c r="B37" s="28">
        <f>3744/2598960</f>
        <v>1.4405762304921968E-3</v>
      </c>
      <c r="C37" t="s">
        <v>117</v>
      </c>
    </row>
    <row r="39" spans="2:17" x14ac:dyDescent="0.2">
      <c r="B39" s="1" t="s">
        <v>51</v>
      </c>
    </row>
    <row r="40" spans="2:17" x14ac:dyDescent="0.2">
      <c r="B40" t="s">
        <v>52</v>
      </c>
    </row>
    <row r="41" spans="2:17" x14ac:dyDescent="0.2">
      <c r="B41" t="s">
        <v>53</v>
      </c>
    </row>
    <row r="42" spans="2:17" x14ac:dyDescent="0.2">
      <c r="Q42" s="2"/>
    </row>
    <row r="43" spans="2:17" x14ac:dyDescent="0.2">
      <c r="B43" t="s">
        <v>54</v>
      </c>
      <c r="Q43" s="2"/>
    </row>
    <row r="45" spans="2:17" x14ac:dyDescent="0.2">
      <c r="Q45" s="2"/>
    </row>
    <row r="46" spans="2:17" x14ac:dyDescent="0.2">
      <c r="B46" t="s">
        <v>55</v>
      </c>
    </row>
    <row r="49" spans="2:2" x14ac:dyDescent="0.2">
      <c r="B49" t="s">
        <v>56</v>
      </c>
    </row>
    <row r="50" spans="2:2" x14ac:dyDescent="0.2">
      <c r="B50" t="s">
        <v>57</v>
      </c>
    </row>
  </sheetData>
  <mergeCells count="1">
    <mergeCell ref="B1:I1"/>
  </mergeCells>
  <phoneticPr fontId="4" type="noConversion"/>
  <pageMargins left="0.75" right="0.75" top="1" bottom="1" header="0.5" footer="0.5"/>
  <pageSetup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>
              <from>
                <xdr:col>3</xdr:col>
                <xdr:colOff>361950</xdr:colOff>
                <xdr:row>21</xdr:row>
                <xdr:rowOff>95250</xdr:rowOff>
              </from>
              <to>
                <xdr:col>5</xdr:col>
                <xdr:colOff>200025</xdr:colOff>
                <xdr:row>24</xdr:row>
                <xdr:rowOff>57150</xdr:rowOff>
              </to>
            </anchor>
          </objectPr>
        </oleObject>
      </mc:Choice>
      <mc:Fallback>
        <oleObject progId="Equation.3" shapeId="1025" r:id="rId4"/>
      </mc:Fallback>
    </mc:AlternateContent>
    <mc:AlternateContent xmlns:mc="http://schemas.openxmlformats.org/markup-compatibility/2006">
      <mc:Choice Requires="x14">
        <oleObject progId="Equation.3" shapeId="1026" r:id="rId6">
          <objectPr defaultSize="0" autoPict="0" r:id="rId7">
            <anchor moveWithCells="1">
              <from>
                <xdr:col>4</xdr:col>
                <xdr:colOff>171450</xdr:colOff>
                <xdr:row>29</xdr:row>
                <xdr:rowOff>142875</xdr:rowOff>
              </from>
              <to>
                <xdr:col>6</xdr:col>
                <xdr:colOff>314325</xdr:colOff>
                <xdr:row>32</xdr:row>
                <xdr:rowOff>104775</xdr:rowOff>
              </to>
            </anchor>
          </objectPr>
        </oleObject>
      </mc:Choice>
      <mc:Fallback>
        <oleObject progId="Equation.3" shapeId="1026" r:id="rId6"/>
      </mc:Fallback>
    </mc:AlternateContent>
    <mc:AlternateContent xmlns:mc="http://schemas.openxmlformats.org/markup-compatibility/2006">
      <mc:Choice Requires="x14">
        <oleObject progId="Equation.3" shapeId="1027" r:id="rId8">
          <objectPr defaultSize="0" autoPict="0" r:id="rId9">
            <anchor moveWithCells="1">
              <from>
                <xdr:col>3</xdr:col>
                <xdr:colOff>47625</xdr:colOff>
                <xdr:row>41</xdr:row>
                <xdr:rowOff>114300</xdr:rowOff>
              </from>
              <to>
                <xdr:col>5</xdr:col>
                <xdr:colOff>28575</xdr:colOff>
                <xdr:row>44</xdr:row>
                <xdr:rowOff>76200</xdr:rowOff>
              </to>
            </anchor>
          </objectPr>
        </oleObject>
      </mc:Choice>
      <mc:Fallback>
        <oleObject progId="Equation.3" shapeId="1027" r:id="rId8"/>
      </mc:Fallback>
    </mc:AlternateContent>
    <mc:AlternateContent xmlns:mc="http://schemas.openxmlformats.org/markup-compatibility/2006">
      <mc:Choice Requires="x14">
        <oleObject progId="Equation.3" shapeId="1028" r:id="rId10">
          <objectPr defaultSize="0" r:id="rId11">
            <anchor moveWithCells="1">
              <from>
                <xdr:col>4</xdr:col>
                <xdr:colOff>409575</xdr:colOff>
                <xdr:row>44</xdr:row>
                <xdr:rowOff>123825</xdr:rowOff>
              </from>
              <to>
                <xdr:col>6</xdr:col>
                <xdr:colOff>0</xdr:colOff>
                <xdr:row>47</xdr:row>
                <xdr:rowOff>85725</xdr:rowOff>
              </to>
            </anchor>
          </objectPr>
        </oleObject>
      </mc:Choice>
      <mc:Fallback>
        <oleObject progId="Equation.3" shapeId="1028" r:id="rId10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H47"/>
  <sheetViews>
    <sheetView showGridLines="0" workbookViewId="0">
      <selection activeCell="B1" sqref="B1:H1"/>
    </sheetView>
  </sheetViews>
  <sheetFormatPr defaultRowHeight="12.75" x14ac:dyDescent="0.2"/>
  <cols>
    <col min="1" max="1" width="1.7109375" customWidth="1"/>
    <col min="2" max="2" width="9.140625" style="3"/>
  </cols>
  <sheetData>
    <row r="1" spans="2:8" ht="15.75" x14ac:dyDescent="0.25">
      <c r="B1" s="35" t="s">
        <v>104</v>
      </c>
      <c r="C1" s="35"/>
      <c r="D1" s="35"/>
      <c r="E1" s="35"/>
      <c r="F1" s="35"/>
      <c r="G1" s="35"/>
      <c r="H1" s="35"/>
    </row>
    <row r="2" spans="2:8" ht="13.5" thickBot="1" x14ac:dyDescent="0.25"/>
    <row r="3" spans="2:8" x14ac:dyDescent="0.2">
      <c r="B3" s="10" t="s">
        <v>101</v>
      </c>
      <c r="C3" s="11"/>
      <c r="D3" s="11"/>
      <c r="E3" s="12">
        <v>10</v>
      </c>
      <c r="F3" s="13" t="s">
        <v>58</v>
      </c>
      <c r="G3" s="11"/>
      <c r="H3" s="5"/>
    </row>
    <row r="4" spans="2:8" x14ac:dyDescent="0.2">
      <c r="B4" s="14"/>
      <c r="C4" s="15"/>
      <c r="D4" s="15"/>
      <c r="E4" s="16">
        <f>FACT(E3)</f>
        <v>3628800</v>
      </c>
      <c r="F4" s="15" t="str">
        <f ca="1">showformula(E4)</f>
        <v>=FACT(E3)</v>
      </c>
      <c r="G4" s="15"/>
      <c r="H4" s="7"/>
    </row>
    <row r="5" spans="2:8" x14ac:dyDescent="0.2">
      <c r="B5" s="14"/>
      <c r="C5" s="15"/>
      <c r="D5" s="15"/>
      <c r="E5" s="16"/>
      <c r="F5" s="15"/>
      <c r="G5" s="15"/>
      <c r="H5" s="7"/>
    </row>
    <row r="6" spans="2:8" x14ac:dyDescent="0.2">
      <c r="B6" s="14" t="s">
        <v>91</v>
      </c>
      <c r="C6" s="15"/>
      <c r="D6" s="15"/>
      <c r="E6" s="16"/>
      <c r="F6" s="15"/>
      <c r="G6" s="15"/>
      <c r="H6" s="7"/>
    </row>
    <row r="7" spans="2:8" x14ac:dyDescent="0.2">
      <c r="B7" s="14" t="s">
        <v>92</v>
      </c>
      <c r="C7" s="15"/>
      <c r="D7" s="15"/>
      <c r="E7" s="16"/>
      <c r="F7" s="15"/>
      <c r="G7" s="15"/>
      <c r="H7" s="7"/>
    </row>
    <row r="8" spans="2:8" x14ac:dyDescent="0.2">
      <c r="B8" s="14"/>
      <c r="C8" s="15"/>
      <c r="D8" s="15"/>
      <c r="E8" s="16"/>
      <c r="F8" s="15"/>
      <c r="G8" s="15"/>
      <c r="H8" s="7"/>
    </row>
    <row r="9" spans="2:8" x14ac:dyDescent="0.2">
      <c r="B9" s="14" t="s">
        <v>93</v>
      </c>
      <c r="C9" s="15"/>
      <c r="D9" s="15"/>
      <c r="E9" s="16"/>
      <c r="F9" s="15"/>
      <c r="G9" s="15"/>
      <c r="H9" s="7"/>
    </row>
    <row r="10" spans="2:8" x14ac:dyDescent="0.2">
      <c r="B10" s="14"/>
      <c r="C10" s="15"/>
      <c r="D10" s="15"/>
      <c r="E10" s="16"/>
      <c r="F10" s="15"/>
      <c r="G10" s="15"/>
      <c r="H10" s="7"/>
    </row>
    <row r="11" spans="2:8" x14ac:dyDescent="0.2">
      <c r="B11" s="14" t="s">
        <v>94</v>
      </c>
      <c r="C11" s="15"/>
      <c r="D11" s="15"/>
      <c r="E11" s="16"/>
      <c r="F11" s="15"/>
      <c r="G11" s="15"/>
      <c r="H11" s="7"/>
    </row>
    <row r="12" spans="2:8" ht="13.5" thickBot="1" x14ac:dyDescent="0.25">
      <c r="B12" s="17" t="s">
        <v>95</v>
      </c>
      <c r="C12" s="18"/>
      <c r="D12" s="18"/>
      <c r="E12" s="18"/>
      <c r="F12" s="18"/>
      <c r="G12" s="18"/>
      <c r="H12" s="9"/>
    </row>
    <row r="13" spans="2:8" ht="13.5" thickBot="1" x14ac:dyDescent="0.25"/>
    <row r="14" spans="2:8" x14ac:dyDescent="0.2">
      <c r="B14" s="10" t="s">
        <v>102</v>
      </c>
      <c r="C14" s="11"/>
      <c r="D14" s="11"/>
      <c r="E14" s="12">
        <v>6</v>
      </c>
      <c r="F14" s="13" t="s">
        <v>58</v>
      </c>
      <c r="G14" s="11"/>
      <c r="H14" s="5"/>
    </row>
    <row r="15" spans="2:8" x14ac:dyDescent="0.2">
      <c r="B15" s="14"/>
      <c r="C15" s="15"/>
      <c r="D15" s="15"/>
      <c r="E15" s="16">
        <v>2</v>
      </c>
      <c r="F15" s="19" t="s">
        <v>59</v>
      </c>
      <c r="G15" s="15"/>
      <c r="H15" s="7"/>
    </row>
    <row r="16" spans="2:8" x14ac:dyDescent="0.2">
      <c r="B16" s="14"/>
      <c r="C16" s="15"/>
      <c r="D16" s="15"/>
      <c r="E16" s="16">
        <f>PERMUT(E14,E15)</f>
        <v>30</v>
      </c>
      <c r="F16" s="15" t="str">
        <f ca="1">showformula(E16)</f>
        <v>=PERMUT(E14,E15)</v>
      </c>
      <c r="G16" s="15"/>
      <c r="H16" s="7"/>
    </row>
    <row r="17" spans="2:8" x14ac:dyDescent="0.2">
      <c r="B17" s="14"/>
      <c r="C17" s="15"/>
      <c r="D17" s="15"/>
      <c r="E17" s="16"/>
      <c r="F17" s="15"/>
      <c r="G17" s="15"/>
      <c r="H17" s="7"/>
    </row>
    <row r="18" spans="2:8" x14ac:dyDescent="0.2">
      <c r="B18" s="14" t="s">
        <v>96</v>
      </c>
      <c r="C18" s="15"/>
      <c r="D18" s="15"/>
      <c r="E18" s="15"/>
      <c r="F18" s="15"/>
      <c r="G18" s="15"/>
      <c r="H18" s="7"/>
    </row>
    <row r="19" spans="2:8" x14ac:dyDescent="0.2">
      <c r="B19" s="14" t="s">
        <v>97</v>
      </c>
      <c r="C19" s="15"/>
      <c r="D19" s="15"/>
      <c r="E19" s="15"/>
      <c r="F19" s="15"/>
      <c r="G19" s="15"/>
      <c r="H19" s="7"/>
    </row>
    <row r="20" spans="2:8" x14ac:dyDescent="0.2">
      <c r="B20" s="14"/>
      <c r="C20" s="15"/>
      <c r="D20" s="15"/>
      <c r="E20" s="15"/>
      <c r="F20" s="15"/>
      <c r="G20" s="15"/>
      <c r="H20" s="7"/>
    </row>
    <row r="21" spans="2:8" ht="13.5" thickBot="1" x14ac:dyDescent="0.25">
      <c r="B21" s="17" t="s">
        <v>114</v>
      </c>
      <c r="C21" s="18"/>
      <c r="D21" s="18"/>
      <c r="E21" s="18"/>
      <c r="F21" s="18"/>
      <c r="G21" s="18"/>
      <c r="H21" s="9"/>
    </row>
    <row r="22" spans="2:8" ht="13.5" thickBot="1" x14ac:dyDescent="0.25"/>
    <row r="23" spans="2:8" x14ac:dyDescent="0.2">
      <c r="B23" s="10" t="s">
        <v>103</v>
      </c>
      <c r="C23" s="11"/>
      <c r="D23" s="11"/>
      <c r="E23" s="12">
        <v>6</v>
      </c>
      <c r="F23" s="13" t="s">
        <v>58</v>
      </c>
      <c r="G23" s="11"/>
      <c r="H23" s="5"/>
    </row>
    <row r="24" spans="2:8" x14ac:dyDescent="0.2">
      <c r="B24" s="14"/>
      <c r="C24" s="15"/>
      <c r="D24" s="15"/>
      <c r="E24" s="16">
        <v>2</v>
      </c>
      <c r="F24" s="19" t="s">
        <v>59</v>
      </c>
      <c r="G24" s="15"/>
      <c r="H24" s="7"/>
    </row>
    <row r="25" spans="2:8" x14ac:dyDescent="0.2">
      <c r="B25" s="14"/>
      <c r="C25" s="15"/>
      <c r="D25" s="15"/>
      <c r="E25" s="16">
        <f>COMBIN(E23,E24)</f>
        <v>15</v>
      </c>
      <c r="F25" s="15" t="str">
        <f ca="1">showformula(E25)</f>
        <v>=COMBIN(E23,E24)</v>
      </c>
      <c r="G25" s="15"/>
      <c r="H25" s="7"/>
    </row>
    <row r="26" spans="2:8" x14ac:dyDescent="0.2">
      <c r="B26" s="14"/>
      <c r="C26" s="15"/>
      <c r="D26" s="15"/>
      <c r="E26" s="16"/>
      <c r="F26" s="15"/>
      <c r="G26" s="15"/>
      <c r="H26" s="7"/>
    </row>
    <row r="27" spans="2:8" x14ac:dyDescent="0.2">
      <c r="B27" s="14" t="s">
        <v>98</v>
      </c>
      <c r="C27" s="15"/>
      <c r="D27" s="15"/>
      <c r="E27" s="15"/>
      <c r="F27" s="15"/>
      <c r="G27" s="15"/>
      <c r="H27" s="7"/>
    </row>
    <row r="28" spans="2:8" x14ac:dyDescent="0.2">
      <c r="B28" s="14" t="s">
        <v>99</v>
      </c>
      <c r="C28" s="15"/>
      <c r="D28" s="15"/>
      <c r="E28" s="15"/>
      <c r="F28" s="15"/>
      <c r="G28" s="15"/>
      <c r="H28" s="7"/>
    </row>
    <row r="29" spans="2:8" x14ac:dyDescent="0.2">
      <c r="B29" s="14"/>
      <c r="C29" s="15"/>
      <c r="D29" s="15"/>
      <c r="E29" s="15"/>
      <c r="F29" s="15"/>
      <c r="G29" s="15"/>
      <c r="H29" s="7"/>
    </row>
    <row r="30" spans="2:8" ht="13.5" thickBot="1" x14ac:dyDescent="0.25">
      <c r="B30" s="17" t="s">
        <v>100</v>
      </c>
      <c r="C30" s="18"/>
      <c r="D30" s="18"/>
      <c r="E30" s="18"/>
      <c r="F30" s="18"/>
      <c r="G30" s="18"/>
      <c r="H30" s="9"/>
    </row>
    <row r="33" spans="2:2" x14ac:dyDescent="0.2">
      <c r="B33" s="20"/>
    </row>
    <row r="38" spans="2:2" x14ac:dyDescent="0.2">
      <c r="B38" s="20"/>
    </row>
    <row r="39" spans="2:2" x14ac:dyDescent="0.2">
      <c r="B39" s="20"/>
    </row>
    <row r="40" spans="2:2" x14ac:dyDescent="0.2">
      <c r="B40" s="20"/>
    </row>
    <row r="41" spans="2:2" x14ac:dyDescent="0.2">
      <c r="B41" s="20"/>
    </row>
    <row r="47" spans="2:2" x14ac:dyDescent="0.2">
      <c r="B47" s="21"/>
    </row>
  </sheetData>
  <mergeCells count="1">
    <mergeCell ref="B1:H1"/>
  </mergeCells>
  <phoneticPr fontId="0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H15"/>
  <sheetViews>
    <sheetView showGridLines="0" workbookViewId="0">
      <selection activeCell="B1" sqref="B1:H1"/>
    </sheetView>
  </sheetViews>
  <sheetFormatPr defaultRowHeight="12.75" x14ac:dyDescent="0.2"/>
  <cols>
    <col min="1" max="1" width="1.7109375" customWidth="1"/>
  </cols>
  <sheetData>
    <row r="1" spans="2:8" ht="15.75" x14ac:dyDescent="0.25">
      <c r="B1" s="35" t="s">
        <v>105</v>
      </c>
      <c r="C1" s="35"/>
      <c r="D1" s="35"/>
      <c r="E1" s="35"/>
      <c r="F1" s="35"/>
      <c r="G1" s="35"/>
      <c r="H1" s="35"/>
    </row>
    <row r="3" spans="2:8" x14ac:dyDescent="0.2">
      <c r="B3" t="s">
        <v>111</v>
      </c>
    </row>
    <row r="4" spans="2:8" x14ac:dyDescent="0.2">
      <c r="B4" t="s">
        <v>112</v>
      </c>
    </row>
    <row r="7" spans="2:8" x14ac:dyDescent="0.2">
      <c r="B7" s="22">
        <f>COMBIN(52,5)</f>
        <v>2598960</v>
      </c>
      <c r="C7" s="2" t="str">
        <f ca="1">showformula(B7)</f>
        <v>=COMBIN(52,5)</v>
      </c>
      <c r="E7" t="s">
        <v>113</v>
      </c>
    </row>
    <row r="8" spans="2:8" x14ac:dyDescent="0.2">
      <c r="B8" s="22"/>
    </row>
    <row r="9" spans="2:8" x14ac:dyDescent="0.2">
      <c r="B9" s="22">
        <f>COMBIN(48,5)</f>
        <v>1712304</v>
      </c>
      <c r="C9" s="2" t="str">
        <f ca="1">showformula(B9)</f>
        <v>=COMBIN(48,5)</v>
      </c>
      <c r="E9" t="s">
        <v>106</v>
      </c>
    </row>
    <row r="10" spans="2:8" x14ac:dyDescent="0.2">
      <c r="B10" s="22">
        <f>B7-B9</f>
        <v>886656</v>
      </c>
      <c r="C10" s="2" t="str">
        <f ca="1">showformula(B10)</f>
        <v>=B7-B9</v>
      </c>
      <c r="E10" t="s">
        <v>107</v>
      </c>
    </row>
    <row r="11" spans="2:8" x14ac:dyDescent="0.2">
      <c r="B11" s="22"/>
    </row>
    <row r="12" spans="2:8" x14ac:dyDescent="0.2">
      <c r="B12" s="22">
        <f>COMBIN(39,5)</f>
        <v>575757</v>
      </c>
      <c r="C12" s="2" t="str">
        <f ca="1">showformula(B12)</f>
        <v>=COMBIN(39,5)</v>
      </c>
      <c r="E12" t="s">
        <v>108</v>
      </c>
    </row>
    <row r="13" spans="2:8" x14ac:dyDescent="0.2">
      <c r="B13" s="22"/>
    </row>
    <row r="14" spans="2:8" x14ac:dyDescent="0.2">
      <c r="B14" s="22">
        <f>COMBIN(36,5)</f>
        <v>376992</v>
      </c>
      <c r="C14" s="2" t="str">
        <f ca="1">showformula(B14)</f>
        <v>=COMBIN(36,5)</v>
      </c>
      <c r="E14" t="s">
        <v>109</v>
      </c>
    </row>
    <row r="15" spans="2:8" x14ac:dyDescent="0.2">
      <c r="B15" s="22">
        <f>B12-B14</f>
        <v>198765</v>
      </c>
      <c r="C15" s="2" t="str">
        <f ca="1">showformula(B15)</f>
        <v>=B12-B14</v>
      </c>
      <c r="E15" t="s">
        <v>110</v>
      </c>
    </row>
  </sheetData>
  <mergeCells count="1">
    <mergeCell ref="B1:H1"/>
  </mergeCells>
  <phoneticPr fontId="4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L29"/>
  <sheetViews>
    <sheetView showGridLines="0" workbookViewId="0">
      <selection activeCell="B1" sqref="B1:I1"/>
    </sheetView>
  </sheetViews>
  <sheetFormatPr defaultRowHeight="12.75" x14ac:dyDescent="0.2"/>
  <cols>
    <col min="1" max="1" width="1.7109375" customWidth="1"/>
    <col min="11" max="11" width="12.5703125" customWidth="1"/>
    <col min="12" max="12" width="11.42578125" customWidth="1"/>
  </cols>
  <sheetData>
    <row r="1" spans="2:9" ht="15.75" x14ac:dyDescent="0.25">
      <c r="B1" s="35" t="s">
        <v>60</v>
      </c>
      <c r="C1" s="35"/>
      <c r="D1" s="35"/>
      <c r="E1" s="35"/>
      <c r="F1" s="35"/>
      <c r="G1" s="35"/>
      <c r="H1" s="35"/>
      <c r="I1" s="35"/>
    </row>
    <row r="3" spans="2:9" x14ac:dyDescent="0.2">
      <c r="B3" t="s">
        <v>79</v>
      </c>
    </row>
    <row r="4" spans="2:9" x14ac:dyDescent="0.2">
      <c r="B4" t="s">
        <v>78</v>
      </c>
    </row>
    <row r="6" spans="2:9" x14ac:dyDescent="0.2">
      <c r="B6" t="s">
        <v>61</v>
      </c>
    </row>
    <row r="8" spans="2:9" x14ac:dyDescent="0.2">
      <c r="B8" t="s">
        <v>63</v>
      </c>
      <c r="D8" t="s">
        <v>80</v>
      </c>
    </row>
    <row r="9" spans="2:9" x14ac:dyDescent="0.2">
      <c r="B9" t="s">
        <v>62</v>
      </c>
      <c r="D9" s="2" t="s">
        <v>64</v>
      </c>
    </row>
    <row r="10" spans="2:9" x14ac:dyDescent="0.2">
      <c r="B10" t="s">
        <v>65</v>
      </c>
      <c r="D10" s="2" t="s">
        <v>66</v>
      </c>
    </row>
    <row r="11" spans="2:9" x14ac:dyDescent="0.2">
      <c r="B11" t="s">
        <v>67</v>
      </c>
      <c r="D11" s="2" t="s">
        <v>68</v>
      </c>
    </row>
    <row r="12" spans="2:9" x14ac:dyDescent="0.2">
      <c r="B12" t="s">
        <v>69</v>
      </c>
      <c r="D12" s="2" t="s">
        <v>81</v>
      </c>
    </row>
    <row r="13" spans="2:9" x14ac:dyDescent="0.2">
      <c r="B13" t="s">
        <v>70</v>
      </c>
      <c r="D13" s="2" t="s">
        <v>71</v>
      </c>
    </row>
    <row r="14" spans="2:9" x14ac:dyDescent="0.2">
      <c r="B14" t="s">
        <v>72</v>
      </c>
      <c r="D14" s="2" t="s">
        <v>73</v>
      </c>
    </row>
    <row r="15" spans="2:9" x14ac:dyDescent="0.2">
      <c r="B15" t="s">
        <v>74</v>
      </c>
      <c r="D15" s="2" t="s">
        <v>75</v>
      </c>
    </row>
    <row r="16" spans="2:9" x14ac:dyDescent="0.2">
      <c r="B16" t="s">
        <v>76</v>
      </c>
      <c r="D16" s="2" t="s">
        <v>77</v>
      </c>
    </row>
    <row r="17" spans="2:12" ht="12.75" customHeight="1" x14ac:dyDescent="0.2">
      <c r="I17" s="36" t="s">
        <v>87</v>
      </c>
      <c r="J17" s="36"/>
      <c r="K17" s="37" t="s">
        <v>88</v>
      </c>
    </row>
    <row r="18" spans="2:12" ht="13.5" thickBot="1" x14ac:dyDescent="0.25">
      <c r="B18" t="s">
        <v>82</v>
      </c>
      <c r="I18" s="36"/>
      <c r="J18" s="36"/>
      <c r="K18" s="37"/>
    </row>
    <row r="19" spans="2:12" x14ac:dyDescent="0.2">
      <c r="I19" s="4" t="s">
        <v>83</v>
      </c>
      <c r="J19" s="5"/>
      <c r="K19" s="23">
        <f>COMBIN(10,1)*COMBIN(4,1)</f>
        <v>40</v>
      </c>
    </row>
    <row r="20" spans="2:12" x14ac:dyDescent="0.2">
      <c r="B20" t="s">
        <v>116</v>
      </c>
      <c r="I20" s="6" t="s">
        <v>62</v>
      </c>
      <c r="J20" s="7"/>
      <c r="K20" s="24">
        <f>COMBIN(13,1)*COMBIN(4,4)*COMBIN(48,1)</f>
        <v>624</v>
      </c>
    </row>
    <row r="21" spans="2:12" x14ac:dyDescent="0.2">
      <c r="I21" s="6" t="s">
        <v>84</v>
      </c>
      <c r="J21" s="7"/>
      <c r="K21" s="24">
        <f>COMBIN(13,1)*COMBIN(4,2)*COMBIN(12,1)*COMBIN(4,3)</f>
        <v>3744</v>
      </c>
    </row>
    <row r="22" spans="2:12" x14ac:dyDescent="0.2">
      <c r="I22" s="6" t="s">
        <v>85</v>
      </c>
      <c r="J22" s="7"/>
      <c r="K22" s="24">
        <f>COMBIN(4,1)*COMBIN(13,5)-K19</f>
        <v>5108</v>
      </c>
    </row>
    <row r="23" spans="2:12" x14ac:dyDescent="0.2">
      <c r="I23" s="6" t="s">
        <v>86</v>
      </c>
      <c r="J23" s="7"/>
      <c r="K23" s="24">
        <f>COMBIN(10,1)*COMBIN(4,1)^5-K19</f>
        <v>10200</v>
      </c>
    </row>
    <row r="24" spans="2:12" x14ac:dyDescent="0.2">
      <c r="I24" s="6" t="s">
        <v>70</v>
      </c>
      <c r="J24" s="7"/>
      <c r="K24" s="24">
        <f>COMBIN(13,1)*COMBIN(4,3)*COMBIN(12,2)*COMBIN(4,1)^2</f>
        <v>54912</v>
      </c>
      <c r="L24" s="3"/>
    </row>
    <row r="25" spans="2:12" x14ac:dyDescent="0.2">
      <c r="I25" s="6" t="s">
        <v>72</v>
      </c>
      <c r="J25" s="7"/>
      <c r="K25" s="24">
        <f>COMBIN(13,2)*COMBIN(4,2)^2*COMBIN(44,1)</f>
        <v>123552</v>
      </c>
      <c r="L25" s="3"/>
    </row>
    <row r="26" spans="2:12" x14ac:dyDescent="0.2">
      <c r="I26" s="6" t="s">
        <v>74</v>
      </c>
      <c r="J26" s="7"/>
      <c r="K26" s="24">
        <f>COMBIN(13,1)*COMBIN(4,2)*COMBIN(12,3)*COMBIN(4,1)^3</f>
        <v>1098240</v>
      </c>
      <c r="L26" s="3"/>
    </row>
    <row r="27" spans="2:12" ht="13.5" thickBot="1" x14ac:dyDescent="0.25">
      <c r="I27" s="8" t="s">
        <v>76</v>
      </c>
      <c r="J27" s="9"/>
      <c r="K27" s="25">
        <f>(COMBIN(13,5)-10)*(COMBIN(4,1)^5-4)</f>
        <v>1302540</v>
      </c>
      <c r="L27" s="3"/>
    </row>
    <row r="28" spans="2:12" x14ac:dyDescent="0.2">
      <c r="I28" s="26" t="s">
        <v>115</v>
      </c>
      <c r="K28" s="27">
        <f>SUM(K19:K27)</f>
        <v>2598960</v>
      </c>
      <c r="L28" t="str">
        <f ca="1">showformula(K28)</f>
        <v>=SUM(K19:K27)</v>
      </c>
    </row>
    <row r="29" spans="2:12" x14ac:dyDescent="0.2">
      <c r="K29" s="27">
        <f>COMBIN(52,5)</f>
        <v>2598960</v>
      </c>
      <c r="L29" t="str">
        <f ca="1">showformula(K29)</f>
        <v>=COMBIN(52,5)</v>
      </c>
    </row>
  </sheetData>
  <mergeCells count="3">
    <mergeCell ref="B1:I1"/>
    <mergeCell ref="I17:J18"/>
    <mergeCell ref="K17:K18"/>
  </mergeCells>
  <phoneticPr fontId="4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Multiplication</vt:lpstr>
      <vt:lpstr>Combinations</vt:lpstr>
      <vt:lpstr>Excel counting functions</vt:lpstr>
      <vt:lpstr>Cards</vt:lpstr>
      <vt:lpstr>Poker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Bob</cp:lastModifiedBy>
  <dcterms:created xsi:type="dcterms:W3CDTF">2005-06-20T09:03:31Z</dcterms:created>
  <dcterms:modified xsi:type="dcterms:W3CDTF">2014-07-23T12:26:10Z</dcterms:modified>
</cp:coreProperties>
</file>