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390" windowHeight="8040" activeTab="0"/>
  </bookViews>
  <sheets>
    <sheet name="Bidding" sheetId="1" r:id="rId1"/>
  </sheets>
  <definedNames/>
  <calcPr calcMode="manual" fullCalcOnLoad="1"/>
</workbook>
</file>

<file path=xl/sharedStrings.xml><?xml version="1.0" encoding="utf-8"?>
<sst xmlns="http://schemas.openxmlformats.org/spreadsheetml/2006/main" count="90" uniqueCount="49">
  <si>
    <t>estimate</t>
  </si>
  <si>
    <t>winning bid</t>
  </si>
  <si>
    <t>true cost of project</t>
  </si>
  <si>
    <t>bid margin</t>
  </si>
  <si>
    <t>bid</t>
  </si>
  <si>
    <t>profit</t>
  </si>
  <si>
    <t>Us</t>
  </si>
  <si>
    <t>Comp. 1</t>
  </si>
  <si>
    <t>Comp. 2</t>
  </si>
  <si>
    <t>Comp. 3</t>
  </si>
  <si>
    <t>Comp. 4</t>
  </si>
  <si>
    <t>sample standard deviation</t>
  </si>
  <si>
    <t>estimation noise (std.dev.)</t>
  </si>
  <si>
    <t>We, and four competitors, are preparing to bid on a state highway repair</t>
  </si>
  <si>
    <t>contract. We have made an estimate (in $millions) of the cost of performing</t>
  </si>
  <si>
    <t>the required work … and we know that our estimate might be somewhat</t>
  </si>
  <si>
    <t>incorrect (blue cells below). We're familiar with our competitors, and have an</t>
  </si>
  <si>
    <t>idea of how good each is at cost estimation, as well as how aggressively we</t>
  </si>
  <si>
    <t>expect them to bid on the basis of their estimates (green cells). We must</t>
  </si>
  <si>
    <t>decide how much we should bid (determined by entry in red cell).</t>
  </si>
  <si>
    <t>We'll use a simulation model to help us.</t>
  </si>
  <si>
    <t>$B$21</t>
  </si>
  <si>
    <t>monitored cell</t>
  </si>
  <si>
    <t>mean</t>
  </si>
  <si>
    <t>minimum</t>
  </si>
  <si>
    <t>maximum</t>
  </si>
  <si>
    <t>number of simulation runs</t>
  </si>
  <si>
    <t>chart data</t>
  </si>
  <si>
    <t>$J$40</t>
  </si>
  <si>
    <t>margin of error</t>
  </si>
  <si>
    <t xml:space="preserve"> "adverse selection"-related estimates</t>
  </si>
  <si>
    <t>A Bidding Simulation</t>
  </si>
  <si>
    <t>E[profit | we win at 30%]</t>
  </si>
  <si>
    <t>E[cost | we win at 30%]</t>
  </si>
  <si>
    <t>our actual margin</t>
  </si>
  <si>
    <t>The last two simulations, to the right, look at the situation the final bidder is</t>
  </si>
  <si>
    <t>facing. With a less-precise estimation technology, that bidder - even at a</t>
  </si>
  <si>
    <t>30% bid markup - is still facing an expected loss. Strategically, of course,</t>
  </si>
  <si>
    <t>they might be willing to pay to gain experience in the field, reduce their</t>
  </si>
  <si>
    <t>estimation error, and eventually become profitable. Right now, they have a</t>
  </si>
  <si>
    <t>30% chance of winning this particular contract: If they underestimate - which</t>
  </si>
  <si>
    <t>will happen about half the time - then typically (due to the noise in their</t>
  </si>
  <si>
    <t>estimation process) they underestimate by quite a bit. As a result, even with</t>
  </si>
  <si>
    <t>their 30% markup, they have a good chance of winning the contract (and</t>
  </si>
  <si>
    <t>losing money).</t>
  </si>
  <si>
    <t>The other three bidders share a 100% - 14% - 30% = 56% chance of</t>
  </si>
  <si>
    <t>obtaining the contract. Their chances are a bit better than ours because, with</t>
  </si>
  <si>
    <t>comparable estimation skills, they're bidding more aggressively (i.e., they're</t>
  </si>
  <si>
    <t>marking their estimates up by less than we are).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</si>
</sst>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_(&quot;$&quot;* #,##0.000_);_(&quot;$&quot;* \(#,##0.000\);_(&quot;$&quot;* &quot;-&quot;???_);_(@_)"/>
    <numFmt numFmtId="167" formatCode="&quot;$&quot;#,##0.000_);\(&quot;$&quot;#,##0.000\)"/>
    <numFmt numFmtId="168" formatCode="#,##0.000_);\(#,##0.000\)"/>
    <numFmt numFmtId="169" formatCode="#,##0.000"/>
    <numFmt numFmtId="170" formatCode="&quot;$&quot;#,##0.000"/>
    <numFmt numFmtId="171" formatCode="0.0%"/>
    <numFmt numFmtId="172" formatCode="0.000%"/>
    <numFmt numFmtId="173" formatCode="&quot;$&quot;#,##0.000000"/>
  </numFmts>
  <fonts count="6">
    <font>
      <sz val="10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 quotePrefix="1">
      <alignment horizontal="left" indent="1"/>
    </xf>
    <xf numFmtId="165" fontId="0" fillId="0" borderId="0" xfId="0" applyNumberFormat="1" applyAlignment="1">
      <alignment horizontal="left" indent="1"/>
    </xf>
    <xf numFmtId="0" fontId="0" fillId="0" borderId="0" xfId="0" applyAlignment="1">
      <alignment horizontal="right"/>
    </xf>
    <xf numFmtId="170" fontId="2" fillId="0" borderId="1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170" fontId="2" fillId="0" borderId="2" xfId="0" applyNumberFormat="1" applyFont="1" applyBorder="1" applyAlignment="1">
      <alignment/>
    </xf>
    <xf numFmtId="170" fontId="0" fillId="0" borderId="2" xfId="0" applyNumberFormat="1" applyBorder="1" applyAlignment="1">
      <alignment/>
    </xf>
    <xf numFmtId="9" fontId="1" fillId="0" borderId="2" xfId="0" applyNumberFormat="1" applyFont="1" applyBorder="1" applyAlignment="1">
      <alignment/>
    </xf>
    <xf numFmtId="170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71" fontId="3" fillId="0" borderId="2" xfId="0" applyNumberFormat="1" applyFont="1" applyBorder="1" applyAlignment="1">
      <alignment/>
    </xf>
    <xf numFmtId="172" fontId="0" fillId="0" borderId="0" xfId="0" applyNumberFormat="1" applyAlignment="1">
      <alignment/>
    </xf>
    <xf numFmtId="9" fontId="3" fillId="0" borderId="2" xfId="0" applyNumberFormat="1" applyFont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170" fontId="4" fillId="0" borderId="3" xfId="0" applyNumberFormat="1" applyFont="1" applyBorder="1" applyAlignment="1">
      <alignment/>
    </xf>
    <xf numFmtId="171" fontId="0" fillId="0" borderId="4" xfId="0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1" fontId="0" fillId="0" borderId="6" xfId="0" applyNumberFormat="1" applyFon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71" fontId="0" fillId="0" borderId="8" xfId="0" applyNumberFormat="1" applyFon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17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10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Bidding!$C$26:$C$38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Bidding!$D$26:$D$38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62543054"/>
        <c:axId val="26016575"/>
      </c:scatterChart>
      <c:valAx>
        <c:axId val="62543054"/>
        <c:scaling>
          <c:orientation val="minMax"/>
          <c:max val="0.35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bid margin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16575"/>
        <c:crosses val="autoZero"/>
        <c:crossBetween val="midCat"/>
        <c:dispUnits/>
      </c:valAx>
      <c:valAx>
        <c:axId val="26016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expected profit (estimate)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430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30</xdr:row>
      <xdr:rowOff>114300</xdr:rowOff>
    </xdr:from>
    <xdr:to>
      <xdr:col>8</xdr:col>
      <xdr:colOff>342900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419100" y="5029200"/>
        <a:ext cx="4305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0"/>
  <sheetViews>
    <sheetView showGridLines="0" tabSelected="1" workbookViewId="0" topLeftCell="A1">
      <selection activeCell="B1" sqref="B1:H1"/>
    </sheetView>
  </sheetViews>
  <sheetFormatPr defaultColWidth="9.140625" defaultRowHeight="12.75"/>
  <cols>
    <col min="1" max="1" width="1.7109375" style="0" customWidth="1"/>
    <col min="10" max="10" width="10.57421875" style="6" customWidth="1"/>
    <col min="11" max="11" width="13.00390625" style="0" customWidth="1"/>
    <col min="13" max="13" width="9.57421875" style="0" bestFit="1" customWidth="1"/>
  </cols>
  <sheetData>
    <row r="1" spans="2:8" ht="15.75">
      <c r="B1" s="49" t="s">
        <v>31</v>
      </c>
      <c r="C1" s="49"/>
      <c r="D1" s="49"/>
      <c r="E1" s="49"/>
      <c r="F1" s="49"/>
      <c r="G1" s="49"/>
      <c r="H1" s="49"/>
    </row>
    <row r="3" ht="12.75">
      <c r="B3" s="2" t="s">
        <v>13</v>
      </c>
    </row>
    <row r="4" spans="2:12" ht="12.75">
      <c r="B4" s="2" t="s">
        <v>14</v>
      </c>
      <c r="J4" s="21">
        <v>0.35</v>
      </c>
      <c r="K4" s="10" t="s">
        <v>21</v>
      </c>
      <c r="L4" s="18" t="s">
        <v>22</v>
      </c>
    </row>
    <row r="5" spans="2:12" ht="12.75">
      <c r="B5" t="s">
        <v>15</v>
      </c>
      <c r="K5" s="5">
        <v>0.15284769729999947</v>
      </c>
      <c r="L5" s="18" t="s">
        <v>23</v>
      </c>
    </row>
    <row r="6" spans="2:12" ht="12.75">
      <c r="B6" t="s">
        <v>16</v>
      </c>
      <c r="K6" s="5">
        <v>0.6130907117465486</v>
      </c>
      <c r="L6" s="18" t="s">
        <v>11</v>
      </c>
    </row>
    <row r="7" spans="2:12" ht="12.75">
      <c r="B7" t="s">
        <v>17</v>
      </c>
      <c r="K7" s="5">
        <v>-5.8278</v>
      </c>
      <c r="L7" s="18" t="s">
        <v>24</v>
      </c>
    </row>
    <row r="8" spans="2:12" ht="12.75">
      <c r="B8" t="s">
        <v>18</v>
      </c>
      <c r="K8" s="5">
        <v>6.7371</v>
      </c>
      <c r="L8" s="18" t="s">
        <v>25</v>
      </c>
    </row>
    <row r="9" spans="2:12" ht="12.75">
      <c r="B9" t="s">
        <v>19</v>
      </c>
      <c r="K9" s="17">
        <v>1000000</v>
      </c>
      <c r="L9" s="18" t="s">
        <v>26</v>
      </c>
    </row>
    <row r="11" spans="2:12" ht="12.75">
      <c r="B11" t="s">
        <v>20</v>
      </c>
      <c r="J11" s="21">
        <v>0.3</v>
      </c>
      <c r="K11" s="10" t="s">
        <v>21</v>
      </c>
      <c r="L11" s="18" t="s">
        <v>22</v>
      </c>
    </row>
    <row r="12" spans="11:14" ht="12.75">
      <c r="K12" s="5">
        <v>0.16470739510000126</v>
      </c>
      <c r="L12" s="18" t="s">
        <v>23</v>
      </c>
      <c r="M12" s="24">
        <f>1.96*K13/SQRT(K16)</f>
        <v>0.0012616438661647033</v>
      </c>
      <c r="N12" t="s">
        <v>29</v>
      </c>
    </row>
    <row r="13" spans="3:12" ht="12.75">
      <c r="C13" s="5">
        <f ca="1">NORMINV(RAND(),B18,B17)</f>
        <v>10.442307231988064</v>
      </c>
      <c r="D13" s="2" t="s">
        <v>2</v>
      </c>
      <c r="K13" s="5">
        <v>0.6436958500840323</v>
      </c>
      <c r="L13" s="18" t="s">
        <v>11</v>
      </c>
    </row>
    <row r="14" spans="3:12" ht="12.75">
      <c r="C14" s="5">
        <f>MIN(B20:F20)</f>
        <v>9.763164042396456</v>
      </c>
      <c r="D14" s="2" t="s">
        <v>1</v>
      </c>
      <c r="K14" s="5">
        <v>-5.5487</v>
      </c>
      <c r="L14" s="18" t="s">
        <v>24</v>
      </c>
    </row>
    <row r="15" spans="3:12" ht="12.75">
      <c r="C15" s="2"/>
      <c r="K15" s="5">
        <v>6.0225</v>
      </c>
      <c r="L15" s="18" t="s">
        <v>25</v>
      </c>
    </row>
    <row r="16" spans="2:12" ht="12.75">
      <c r="B16" s="6" t="s">
        <v>6</v>
      </c>
      <c r="C16" s="6" t="s">
        <v>7</v>
      </c>
      <c r="D16" s="6" t="s">
        <v>8</v>
      </c>
      <c r="E16" s="6" t="s">
        <v>9</v>
      </c>
      <c r="F16" s="6" t="s">
        <v>10</v>
      </c>
      <c r="K16" s="17">
        <v>1000000</v>
      </c>
      <c r="L16" s="18" t="s">
        <v>26</v>
      </c>
    </row>
    <row r="17" spans="2:7" ht="12.75">
      <c r="B17" s="11">
        <v>2</v>
      </c>
      <c r="C17" s="12">
        <v>2</v>
      </c>
      <c r="D17" s="12">
        <v>1.5</v>
      </c>
      <c r="E17" s="12">
        <v>2</v>
      </c>
      <c r="F17" s="12">
        <v>4</v>
      </c>
      <c r="G17" s="8" t="s">
        <v>12</v>
      </c>
    </row>
    <row r="18" spans="2:12" ht="12.75">
      <c r="B18" s="13">
        <v>12.3</v>
      </c>
      <c r="C18" s="14">
        <f ca="1">NORMINV(RAND(),$C$13,C17)</f>
        <v>7.810531233917165</v>
      </c>
      <c r="D18" s="14">
        <f ca="1">NORMINV(RAND(),$C$13,D17)</f>
        <v>12.344281341428816</v>
      </c>
      <c r="E18" s="14">
        <f ca="1">NORMINV(RAND(),$C$13,E17)</f>
        <v>11.553518691694393</v>
      </c>
      <c r="F18" s="14">
        <f ca="1">NORMINV(RAND(),$C$13,F17)</f>
        <v>13.197827049536915</v>
      </c>
      <c r="G18" s="7" t="s">
        <v>0</v>
      </c>
      <c r="J18" s="21">
        <v>0.25</v>
      </c>
      <c r="K18" s="10" t="s">
        <v>21</v>
      </c>
      <c r="L18" s="18" t="s">
        <v>22</v>
      </c>
    </row>
    <row r="19" spans="2:12" ht="12.75">
      <c r="B19" s="19">
        <v>0.3</v>
      </c>
      <c r="C19" s="15">
        <v>0.25</v>
      </c>
      <c r="D19" s="15">
        <v>0.25</v>
      </c>
      <c r="E19" s="15">
        <v>0.25</v>
      </c>
      <c r="F19" s="15">
        <v>0.3</v>
      </c>
      <c r="G19" s="8" t="s">
        <v>3</v>
      </c>
      <c r="K19" s="5">
        <v>0.15418115400000268</v>
      </c>
      <c r="L19" s="18" t="s">
        <v>23</v>
      </c>
    </row>
    <row r="20" spans="2:12" ht="12.75">
      <c r="B20" s="14">
        <f>B18*(1+B19)</f>
        <v>15.990000000000002</v>
      </c>
      <c r="C20" s="14">
        <f>(1+C19)*C18</f>
        <v>9.763164042396456</v>
      </c>
      <c r="D20" s="14">
        <f>(1+D19)*D18</f>
        <v>15.430351676786021</v>
      </c>
      <c r="E20" s="14">
        <f>(1+E19)*E18</f>
        <v>14.441898364617991</v>
      </c>
      <c r="F20" s="14">
        <f>(1+F19)*F18</f>
        <v>17.15717516439799</v>
      </c>
      <c r="G20" s="8" t="s">
        <v>4</v>
      </c>
      <c r="K20" s="5">
        <v>0.67412207852433</v>
      </c>
      <c r="L20" s="18" t="s">
        <v>11</v>
      </c>
    </row>
    <row r="21" spans="2:12" ht="12.75">
      <c r="B21" s="25">
        <f>IF(B20=$C$14,$C$14-$C$13,0)</f>
        <v>0</v>
      </c>
      <c r="C21" s="16">
        <f>IF(C20=$C$14,$C$14-$C$13,0)</f>
        <v>-0.679143189591608</v>
      </c>
      <c r="D21" s="16">
        <f>IF(D20=$C$14,$C$14-$C$13,0)</f>
        <v>0</v>
      </c>
      <c r="E21" s="16">
        <f>IF(E20=$C$14,$C$14-$C$13,0)</f>
        <v>0</v>
      </c>
      <c r="F21" s="16">
        <f>IF(F20=$C$14,$C$14-$C$13,0)</f>
        <v>0</v>
      </c>
      <c r="G21" s="8" t="s">
        <v>5</v>
      </c>
      <c r="K21" s="5">
        <v>-6.4617</v>
      </c>
      <c r="L21" s="18" t="s">
        <v>24</v>
      </c>
    </row>
    <row r="22" spans="2:12" ht="12.75">
      <c r="B22" s="1"/>
      <c r="D22" s="4"/>
      <c r="G22" s="9"/>
      <c r="H22" s="3"/>
      <c r="K22" s="5">
        <v>6.285</v>
      </c>
      <c r="L22" s="18" t="s">
        <v>25</v>
      </c>
    </row>
    <row r="23" spans="11:12" ht="12.75">
      <c r="K23" s="17">
        <v>1000000</v>
      </c>
      <c r="L23" s="18" t="s">
        <v>26</v>
      </c>
    </row>
    <row r="25" spans="3:12" ht="13.5" thickBot="1">
      <c r="C25" s="45" t="s">
        <v>27</v>
      </c>
      <c r="D25" s="45"/>
      <c r="J25" s="22">
        <v>0.275</v>
      </c>
      <c r="K25" s="10" t="s">
        <v>21</v>
      </c>
      <c r="L25" s="18" t="s">
        <v>22</v>
      </c>
    </row>
    <row r="26" spans="3:12" ht="12.75">
      <c r="C26" s="26">
        <v>0.25</v>
      </c>
      <c r="D26" s="27">
        <v>0.15418115400000268</v>
      </c>
      <c r="K26" s="5">
        <v>0.162838585899999</v>
      </c>
      <c r="L26" s="18" t="s">
        <v>23</v>
      </c>
    </row>
    <row r="27" spans="3:12" ht="12.75">
      <c r="C27" s="28">
        <v>0.275</v>
      </c>
      <c r="D27" s="29">
        <v>0.162838585899999</v>
      </c>
      <c r="K27" s="5">
        <v>0.6576838272686412</v>
      </c>
      <c r="L27" s="18" t="s">
        <v>11</v>
      </c>
    </row>
    <row r="28" spans="3:12" ht="12.75">
      <c r="C28" s="28">
        <v>0.3</v>
      </c>
      <c r="D28" s="29">
        <v>0.16470739510000126</v>
      </c>
      <c r="K28" s="5">
        <v>-6.0052</v>
      </c>
      <c r="L28" s="18" t="s">
        <v>24</v>
      </c>
    </row>
    <row r="29" spans="3:12" ht="12.75">
      <c r="C29" s="28">
        <v>0.325</v>
      </c>
      <c r="D29" s="29">
        <v>0.1598736808000004</v>
      </c>
      <c r="K29" s="5">
        <v>5.9706</v>
      </c>
      <c r="L29" s="18" t="s">
        <v>25</v>
      </c>
    </row>
    <row r="30" spans="3:12" ht="13.5" thickBot="1">
      <c r="C30" s="30">
        <v>0.35</v>
      </c>
      <c r="D30" s="31">
        <v>0.15284769729999947</v>
      </c>
      <c r="K30" s="17">
        <v>1000000</v>
      </c>
      <c r="L30" s="18" t="s">
        <v>26</v>
      </c>
    </row>
    <row r="32" spans="10:12" ht="12.75">
      <c r="J32" s="22">
        <v>0.325</v>
      </c>
      <c r="K32" s="10" t="s">
        <v>21</v>
      </c>
      <c r="L32" s="18" t="s">
        <v>22</v>
      </c>
    </row>
    <row r="33" spans="11:12" ht="12.75">
      <c r="K33" s="5">
        <v>0.1598736808000004</v>
      </c>
      <c r="L33" s="18" t="s">
        <v>23</v>
      </c>
    </row>
    <row r="34" spans="11:12" ht="12.75">
      <c r="K34" s="5">
        <v>0.6263736980175176</v>
      </c>
      <c r="L34" s="18" t="s">
        <v>11</v>
      </c>
    </row>
    <row r="35" spans="11:12" ht="12.75">
      <c r="K35" s="5">
        <v>-5.5392</v>
      </c>
      <c r="L35" s="18" t="s">
        <v>24</v>
      </c>
    </row>
    <row r="36" spans="11:12" ht="12.75">
      <c r="K36" s="5">
        <v>6.1546</v>
      </c>
      <c r="L36" s="18" t="s">
        <v>25</v>
      </c>
    </row>
    <row r="37" spans="11:12" ht="12.75">
      <c r="K37" s="17">
        <v>1000000</v>
      </c>
      <c r="L37" s="18" t="s">
        <v>26</v>
      </c>
    </row>
    <row r="39" spans="10:12" ht="12.75">
      <c r="J39" s="22">
        <v>0.3</v>
      </c>
      <c r="K39" s="10" t="s">
        <v>28</v>
      </c>
      <c r="L39" s="18" t="s">
        <v>22</v>
      </c>
    </row>
    <row r="40" spans="10:14" ht="12.75">
      <c r="J40" s="23">
        <f>IF(B21&lt;&gt;0,1,0)</f>
        <v>0</v>
      </c>
      <c r="K40" s="20">
        <v>0.141715</v>
      </c>
      <c r="L40" s="18" t="s">
        <v>23</v>
      </c>
      <c r="M40" s="20">
        <f>1.96*K41/SQRT(K44)</f>
        <v>0.0006835652243432634</v>
      </c>
      <c r="N40" t="s">
        <v>29</v>
      </c>
    </row>
    <row r="41" spans="11:12" ht="12.75">
      <c r="K41" s="20">
        <v>0.34875776752207316</v>
      </c>
      <c r="L41" s="18" t="s">
        <v>11</v>
      </c>
    </row>
    <row r="42" spans="11:12" ht="12.75">
      <c r="K42" s="20">
        <v>0</v>
      </c>
      <c r="L42" s="18" t="s">
        <v>24</v>
      </c>
    </row>
    <row r="43" spans="11:12" ht="12.75">
      <c r="K43" s="20">
        <v>1</v>
      </c>
      <c r="L43" s="18" t="s">
        <v>25</v>
      </c>
    </row>
    <row r="44" spans="11:12" ht="12.75">
      <c r="K44" s="17">
        <v>1000000</v>
      </c>
      <c r="L44" s="18" t="s">
        <v>26</v>
      </c>
    </row>
    <row r="46" ht="13.5" thickBot="1"/>
    <row r="47" spans="10:14" ht="12.75">
      <c r="J47" s="46" t="s">
        <v>30</v>
      </c>
      <c r="K47" s="47"/>
      <c r="L47" s="47"/>
      <c r="M47" s="47"/>
      <c r="N47" s="48"/>
    </row>
    <row r="48" spans="10:14" ht="12.75">
      <c r="J48" s="32"/>
      <c r="K48" s="33">
        <f>K12/K40</f>
        <v>1.1622439057262905</v>
      </c>
      <c r="L48" s="34" t="s">
        <v>32</v>
      </c>
      <c r="M48" s="35"/>
      <c r="N48" s="36"/>
    </row>
    <row r="49" spans="10:14" ht="12.75">
      <c r="J49" s="32"/>
      <c r="K49" s="33">
        <f>B20-K48</f>
        <v>14.827756094273711</v>
      </c>
      <c r="L49" s="34" t="s">
        <v>33</v>
      </c>
      <c r="M49" s="35"/>
      <c r="N49" s="36"/>
    </row>
    <row r="50" spans="10:14" ht="13.5" thickBot="1">
      <c r="J50" s="37"/>
      <c r="K50" s="38">
        <f>K48/K49</f>
        <v>0.07838299324164998</v>
      </c>
      <c r="L50" s="39" t="s">
        <v>34</v>
      </c>
      <c r="M50" s="39"/>
      <c r="N50" s="40"/>
    </row>
    <row r="53" spans="11:12" ht="12.75">
      <c r="K53" s="10"/>
      <c r="L53" s="18"/>
    </row>
    <row r="54" ht="12.75">
      <c r="L54" s="10">
        <f>IF(F21&lt;&gt;0,1,0)</f>
        <v>0</v>
      </c>
    </row>
    <row r="55" spans="11:12" ht="12.75">
      <c r="K55" s="5"/>
      <c r="L55" s="18"/>
    </row>
    <row r="56" spans="3:13" ht="12.75">
      <c r="C56" t="s">
        <v>35</v>
      </c>
      <c r="K56" s="41" t="str">
        <f>ADDRESS(ROW($F$21),COLUMN($F$21))</f>
        <v>$F$21</v>
      </c>
      <c r="L56" s="10" t="str">
        <f>ADDRESS(ROW($L$54),COLUMN($L$54))</f>
        <v>$L$54</v>
      </c>
      <c r="M56" s="18" t="s">
        <v>22</v>
      </c>
    </row>
    <row r="57" spans="3:13" ht="12.75">
      <c r="C57" t="s">
        <v>36</v>
      </c>
      <c r="K57" s="41">
        <v>-0.6404544629999972</v>
      </c>
      <c r="L57" s="44">
        <v>0.29728</v>
      </c>
      <c r="M57" s="18" t="s">
        <v>23</v>
      </c>
    </row>
    <row r="58" spans="3:13" ht="12.75">
      <c r="C58" t="s">
        <v>37</v>
      </c>
      <c r="K58" s="41">
        <v>1.8865999032276706</v>
      </c>
      <c r="L58" s="44">
        <v>0.4570631145333286</v>
      </c>
      <c r="M58" s="18" t="s">
        <v>11</v>
      </c>
    </row>
    <row r="59" spans="3:13" ht="12.75">
      <c r="C59" t="s">
        <v>38</v>
      </c>
      <c r="K59" s="41">
        <v>-21.141</v>
      </c>
      <c r="L59" s="43">
        <v>0</v>
      </c>
      <c r="M59" s="18" t="s">
        <v>24</v>
      </c>
    </row>
    <row r="60" spans="3:13" ht="12.75">
      <c r="C60" t="s">
        <v>39</v>
      </c>
      <c r="K60" s="41">
        <v>4.8176</v>
      </c>
      <c r="L60" s="43">
        <v>1</v>
      </c>
      <c r="M60" s="18" t="s">
        <v>25</v>
      </c>
    </row>
    <row r="61" spans="3:13" ht="12.75">
      <c r="C61" t="s">
        <v>40</v>
      </c>
      <c r="J61" s="23"/>
      <c r="K61" s="42">
        <v>100000</v>
      </c>
      <c r="L61" s="42">
        <v>100000</v>
      </c>
      <c r="M61" s="18" t="s">
        <v>26</v>
      </c>
    </row>
    <row r="62" spans="3:12" ht="12.75">
      <c r="C62" t="s">
        <v>41</v>
      </c>
      <c r="K62" s="20"/>
      <c r="L62" s="18"/>
    </row>
    <row r="63" spans="3:12" ht="12.75">
      <c r="C63" t="s">
        <v>42</v>
      </c>
      <c r="K63" s="20"/>
      <c r="L63" s="18"/>
    </row>
    <row r="64" spans="3:12" ht="12.75">
      <c r="C64" t="s">
        <v>43</v>
      </c>
      <c r="K64" s="20"/>
      <c r="L64" s="18"/>
    </row>
    <row r="65" spans="3:12" ht="12.75">
      <c r="C65" t="s">
        <v>44</v>
      </c>
      <c r="K65" s="17"/>
      <c r="L65" s="18"/>
    </row>
    <row r="67" ht="12.75">
      <c r="C67" t="s">
        <v>45</v>
      </c>
    </row>
    <row r="68" ht="12.75">
      <c r="C68" t="s">
        <v>46</v>
      </c>
    </row>
    <row r="69" ht="12.75">
      <c r="C69" t="s">
        <v>47</v>
      </c>
    </row>
    <row r="70" ht="12.75">
      <c r="C70" t="s">
        <v>48</v>
      </c>
    </row>
  </sheetData>
  <mergeCells count="3">
    <mergeCell ref="B1:H1"/>
    <mergeCell ref="C25:D25"/>
    <mergeCell ref="J47:N4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</cp:lastModifiedBy>
  <dcterms:created xsi:type="dcterms:W3CDTF">2000-03-08T08:55:22Z</dcterms:created>
  <dcterms:modified xsi:type="dcterms:W3CDTF">2005-07-22T06:42:20Z</dcterms:modified>
  <cp:category/>
  <cp:version/>
  <cp:contentType/>
  <cp:contentStatus/>
</cp:coreProperties>
</file>