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270" windowWidth="15600" windowHeight="9000" activeTab="0"/>
  </bookViews>
  <sheets>
    <sheet name="Answers" sheetId="1" r:id="rId1"/>
    <sheet name="New policy" sheetId="2" r:id="rId2"/>
  </sheets>
  <externalReferences>
    <externalReference r:id="rId5"/>
  </externalReferences>
  <definedNames>
    <definedName name="DoMPrediction">[0]!DoMPrediction</definedName>
    <definedName name="DoPrediction">[0]!DoPrediction</definedName>
    <definedName name="T">'[1]MPredOutline'!$C$12</definedName>
  </definedNames>
  <calcPr fullCalcOnLoad="1"/>
</workbook>
</file>

<file path=xl/comments1.xml><?xml version="1.0" encoding="utf-8"?>
<comments xmlns="http://schemas.openxmlformats.org/spreadsheetml/2006/main">
  <authors>
    <author>A satisfied Microsoft Office user</author>
    <author>Bob Weber</author>
  </authors>
  <commentList>
    <comment ref="J16" authorId="0">
      <text>
        <r>
          <rPr>
            <sz val="8"/>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I19" authorId="0">
      <text>
        <r>
          <rPr>
            <sz val="8"/>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 ref="I25" authorId="1">
      <text>
        <r>
          <rPr>
            <sz val="8"/>
            <rFont val="Tahoma"/>
            <family val="2"/>
          </rPr>
          <t>Correlation measures the strength of the direct linear relationship between two variables: It's positive for an upward-sloping relationship, negative for a downward-sloping one. A correlation near zero does not preclude a nonlinear relationship, nor a linear relationship involving additional variables.</t>
        </r>
      </text>
    </comment>
    <comment ref="I3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6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67"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68" authorId="0">
      <text>
        <r>
          <rPr>
            <sz val="8"/>
            <rFont val="Tahoma"/>
            <family val="2"/>
          </rPr>
          <t>One standard-deviations'- worth of uncertainty in the estimate of the coefficient due to exposure to sampling error. Used to construct confidence intervals for the "true" coefficients.</t>
        </r>
      </text>
    </comment>
    <comment ref="I69"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70"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I51"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52" authorId="0">
      <text>
        <r>
          <rPr>
            <sz val="8"/>
            <rFont val="Tahoma"/>
            <family val="2"/>
          </rPr>
          <t>One standard-deviations'- worth of uncertainty in the estimate of the coefficient due to exposure to sampling error. Used to construct confidence intervals for the "true" coefficients.</t>
        </r>
      </text>
    </comment>
    <comment ref="I54"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I55"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I56" authorId="0">
      <text>
        <r>
          <rPr>
            <sz val="8"/>
            <rFont val="Tahoma"/>
            <family val="2"/>
          </rPr>
          <t>The adjusted (corrected,  unbiased) coefficient of determination compensates for the fact that adding new variables to a model ALWAYS makes it easier to fit the model to the sample data. A better estimate of the potential explanatory power of the model than is the (unadjusted) coefficient of determination.</t>
        </r>
      </text>
    </comment>
    <comment ref="I74"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I75" authorId="0">
      <text>
        <r>
          <rPr>
            <sz val="8"/>
            <rFont val="Tahoma"/>
            <family val="2"/>
          </rPr>
          <t>One standard-deviations'- worth of uncertainty in the estimate of the coefficient due to exposure to sampling error. Used to construct confidence intervals for the "true" coefficients.</t>
        </r>
      </text>
    </comment>
    <comment ref="I76"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I77"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List>
</comments>
</file>

<file path=xl/sharedStrings.xml><?xml version="1.0" encoding="utf-8"?>
<sst xmlns="http://schemas.openxmlformats.org/spreadsheetml/2006/main" count="205" uniqueCount="104">
  <si>
    <t>CustSat</t>
  </si>
  <si>
    <t>Wait</t>
  </si>
  <si>
    <t>Size</t>
  </si>
  <si>
    <t>Franz?</t>
  </si>
  <si>
    <t>Univariate statistics</t>
  </si>
  <si>
    <t>mean</t>
  </si>
  <si>
    <t>standard deviation</t>
  </si>
  <si>
    <t>standard error of the mean</t>
  </si>
  <si>
    <t>t-statistic for computing</t>
  </si>
  <si>
    <t>95%-confidence intervals</t>
  </si>
  <si>
    <t>Prediction, using most-recent regression</t>
  </si>
  <si>
    <t>constant</t>
  </si>
  <si>
    <t>coefficients</t>
  </si>
  <si>
    <t>values for prediction</t>
  </si>
  <si>
    <t>predicted value of CustSat</t>
  </si>
  <si>
    <t>standard error of prediction</t>
  </si>
  <si>
    <t>standard error of regression</t>
  </si>
  <si>
    <t>standard error of estimated mean</t>
  </si>
  <si>
    <t>confidence level</t>
  </si>
  <si>
    <t xml:space="preserve"> t-statistic</t>
  </si>
  <si>
    <t>Correlations</t>
  </si>
  <si>
    <t>Hans</t>
  </si>
  <si>
    <t>Regression: Size</t>
  </si>
  <si>
    <t>coefficient</t>
  </si>
  <si>
    <t>std error of coef</t>
  </si>
  <si>
    <t>t-ratio</t>
  </si>
  <si>
    <t>significance</t>
  </si>
  <si>
    <t>beta-weight</t>
  </si>
  <si>
    <t>coefficient of determination</t>
  </si>
  <si>
    <t>adjusted coef of determination</t>
  </si>
  <si>
    <t>regression of Satisfaction onto Size</t>
  </si>
  <si>
    <t>correlation (of Satisfaction and Size)</t>
  </si>
  <si>
    <t>regression (full)</t>
  </si>
  <si>
    <t>Regression: CustSat</t>
  </si>
  <si>
    <r>
      <t>(Wait)</t>
    </r>
    <r>
      <rPr>
        <vertAlign val="superscript"/>
        <sz val="10"/>
        <rFont val="Arial"/>
        <family val="2"/>
      </rPr>
      <t>2</t>
    </r>
  </si>
  <si>
    <t>(Size)*(Franz?)</t>
  </si>
  <si>
    <t>Wait-sq</t>
  </si>
  <si>
    <t>Size*Franz</t>
  </si>
  <si>
    <t>optimal</t>
  </si>
  <si>
    <t>predicted</t>
  </si>
  <si>
    <t>correlation</t>
  </si>
  <si>
    <t>or</t>
  </si>
  <si>
    <t>regression</t>
  </si>
  <si>
    <t>The "true" coefficient of "Franz?" is</t>
  </si>
  <si>
    <t>+</t>
  </si>
  <si>
    <t xml:space="preserve"> * Size</t>
  </si>
  <si>
    <t>Assign parties of</t>
  </si>
  <si>
    <t>or less to Hans.</t>
  </si>
  <si>
    <t>, and then positive for larger sizes.</t>
  </si>
  <si>
    <r>
      <t>Wait</t>
    </r>
    <r>
      <rPr>
        <b/>
        <vertAlign val="superscript"/>
        <sz val="10"/>
        <rFont val="Arial"/>
        <family val="2"/>
      </rPr>
      <t>2</t>
    </r>
  </si>
  <si>
    <t>that it has a non-zero effect</t>
  </si>
  <si>
    <t>±</t>
  </si>
  <si>
    <t>·</t>
  </si>
  <si>
    <t>estimate a percentage, but not moving the decimal point</t>
  </si>
  <si>
    <t>-</t>
  </si>
  <si>
    <t>=</t>
  </si>
  <si>
    <t>which is negative for</t>
  </si>
  <si>
    <t>&lt;</t>
  </si>
  <si>
    <r>
      <t>overwhelmingly</t>
    </r>
    <r>
      <rPr>
        <sz val="10"/>
        <rFont val="Arial"/>
        <family val="0"/>
      </rPr>
      <t xml:space="preserve"> strong evidence</t>
    </r>
  </si>
  <si>
    <t>waiting another minute is</t>
  </si>
  <si>
    <t>Answers</t>
  </si>
  <si>
    <t>to</t>
  </si>
  <si>
    <t>of 4 or fewer, and Franz the larger parties, would lead us to</t>
  </si>
  <si>
    <t>estimate that average customer satisfaction would rise from</t>
  </si>
  <si>
    <t>points</t>
  </si>
  <si>
    <t xml:space="preserve">           Size      &lt;</t>
  </si>
  <si>
    <t>when computing the margin of error.</t>
  </si>
  <si>
    <t>Similarly, after 30 minutes, the loss of Satisfaction from</t>
  </si>
  <si>
    <t>Wait^2</t>
  </si>
  <si>
    <t>If we put in 0 for "Franz?" both above and below, we'll get the same answer.</t>
  </si>
  <si>
    <t>The last two columns contain "live" formulas.</t>
  </si>
  <si>
    <t>residual</t>
  </si>
  <si>
    <t>std'ized</t>
  </si>
  <si>
    <t>leverage</t>
  </si>
  <si>
    <t>Cook's D</t>
  </si>
  <si>
    <t>(b) … waited quite a long time.</t>
  </si>
  <si>
    <t>Evaluating the New Policy</t>
  </si>
  <si>
    <t>(a) … was relatively large (especially for a party served by Franz)</t>
  </si>
  <si>
    <t>I gave half credit for "cut the margin of</t>
  </si>
  <si>
    <t>error in half by quadrupling the sample size.")</t>
  </si>
  <si>
    <t>[This presents an alternative to the approach taken on the "Linux v.</t>
  </si>
  <si>
    <t>Microsoft" dataset. There, we just threw out the people for whom the</t>
  </si>
  <si>
    <t>"optimal" policy wasn't followed. Here, we're repredicting for everyone. You'll</t>
  </si>
  <si>
    <t>see one approach or the other taken at times, and there are arguments in</t>
  </si>
  <si>
    <t>favor of each. If there's a chance that the current assignment of parties to</t>
  </si>
  <si>
    <t>maitres-d' hasn't been random, this approach is to be preferred.]</t>
  </si>
  <si>
    <t>Of course, there are practical issues to be dealt with. The new policy assigns</t>
  </si>
  <si>
    <t>191 tables to Hanz, and 230 to Franz. Moreover, since Franz is getting the</t>
  </si>
  <si>
    <t>large parties, Hanz ends up serving only 477 of the 2,111 patrons in the</t>
  </si>
  <si>
    <t>sample.</t>
  </si>
  <si>
    <t>If we adjust the policy to "Hanz gets parties of 6 or fewer," Hanz would serve</t>
  </si>
  <si>
    <t>289 of the tables (and Franz 132), and Hanz would serve 1,019 patrons (and</t>
  </si>
  <si>
    <t>Franz 1,092). With this more-even workload, the predicted average</t>
  </si>
  <si>
    <t>In other words, using the regression results as a guideline in establishing a</t>
  </si>
  <si>
    <t>policy which addresses load-balancing concerns, we still reap most of the</t>
  </si>
  <si>
    <t>satisfaction gain (from 34.92 to 49.64 instead of to 51.61).</t>
  </si>
  <si>
    <t>I took off 2 points for moving the decimal point to make the</t>
  </si>
  <si>
    <t>or less are given to Hanz.</t>
  </si>
  <si>
    <t>Implementing the new policy of assigning Hanz the parties</t>
  </si>
  <si>
    <t>Policy:</t>
  </si>
  <si>
    <t>Parties of</t>
  </si>
  <si>
    <t>satisfaction would be 49.64. (Change the "4" to a "6" in cell L2 to see this</t>
  </si>
  <si>
    <t>new result in cell M20.)</t>
  </si>
  <si>
    <t>regression (omitting Size) also was okay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</si>
</sst>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
    <numFmt numFmtId="168" formatCode="0.00000"/>
    <numFmt numFmtId="169" formatCode="0.000"/>
    <numFmt numFmtId="170" formatCode=";;;"/>
    <numFmt numFmtId="171" formatCode="0.0"/>
    <numFmt numFmtId="172" formatCode="0.0000_)"/>
    <numFmt numFmtId="173" formatCode="0.000_)"/>
    <numFmt numFmtId="174" formatCode="0.0%"/>
    <numFmt numFmtId="175" formatCode="General\%"/>
  </numFmts>
  <fonts count="5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sz val="8"/>
      <name val="Tahoma"/>
      <family val="2"/>
    </font>
    <font>
      <vertAlign val="superscript"/>
      <sz val="10"/>
      <name val="Arial"/>
      <family val="2"/>
    </font>
    <font>
      <sz val="10"/>
      <color indexed="10"/>
      <name val="Arial"/>
      <family val="2"/>
    </font>
    <font>
      <sz val="10"/>
      <color indexed="56"/>
      <name val="Arial"/>
      <family val="2"/>
    </font>
    <font>
      <sz val="10"/>
      <color indexed="53"/>
      <name val="Arial"/>
      <family val="2"/>
    </font>
    <font>
      <sz val="10"/>
      <color indexed="17"/>
      <name val="Arial"/>
      <family val="2"/>
    </font>
    <font>
      <sz val="10"/>
      <color indexed="20"/>
      <name val="Arial"/>
      <family val="2"/>
    </font>
    <font>
      <sz val="10"/>
      <color indexed="12"/>
      <name val="Arial"/>
      <family val="2"/>
    </font>
    <font>
      <sz val="10"/>
      <color indexed="14"/>
      <name val="Arial"/>
      <family val="2"/>
    </font>
    <font>
      <sz val="10"/>
      <color indexed="19"/>
      <name val="Arial"/>
      <family val="2"/>
    </font>
    <font>
      <sz val="10"/>
      <color indexed="60"/>
      <name val="Arial"/>
      <family val="2"/>
    </font>
    <font>
      <b/>
      <vertAlign val="superscript"/>
      <sz val="10"/>
      <name val="Arial"/>
      <family val="2"/>
    </font>
    <font>
      <b/>
      <sz val="12"/>
      <name val="Arial"/>
      <family val="2"/>
    </font>
    <font>
      <sz val="12"/>
      <name val="Arial"/>
      <family val="2"/>
    </font>
    <font>
      <b/>
      <sz val="10"/>
      <color indexed="16"/>
      <name val="Arial"/>
      <family val="2"/>
    </font>
    <font>
      <b/>
      <i/>
      <sz val="10"/>
      <name val="Arial"/>
      <family val="2"/>
    </font>
    <font>
      <b/>
      <sz val="12"/>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0">
    <xf numFmtId="0" fontId="0" fillId="0" borderId="0" xfId="0" applyAlignment="1">
      <alignment/>
    </xf>
    <xf numFmtId="0" fontId="3" fillId="0" borderId="0" xfId="0" applyFont="1" applyAlignment="1" applyProtection="1">
      <alignment horizontal="center"/>
      <protection/>
    </xf>
    <xf numFmtId="0" fontId="3" fillId="0" borderId="0" xfId="0" applyFont="1" applyAlignment="1">
      <alignment horizontal="center"/>
    </xf>
    <xf numFmtId="0" fontId="0" fillId="0" borderId="0" xfId="0" applyFont="1" applyAlignment="1" applyProtection="1">
      <alignment/>
      <protection/>
    </xf>
    <xf numFmtId="0" fontId="0" fillId="0" borderId="0" xfId="0" applyFont="1" applyAlignment="1" applyProtection="1">
      <alignment/>
      <protection/>
    </xf>
    <xf numFmtId="0" fontId="0" fillId="0" borderId="10" xfId="0" applyBorder="1" applyAlignment="1">
      <alignment/>
    </xf>
    <xf numFmtId="0" fontId="4" fillId="0" borderId="0" xfId="0" applyFont="1" applyAlignment="1">
      <alignment/>
    </xf>
    <xf numFmtId="169" fontId="0" fillId="0" borderId="0" xfId="0" applyNumberFormat="1" applyAlignment="1">
      <alignment/>
    </xf>
    <xf numFmtId="0" fontId="3" fillId="0" borderId="0" xfId="0" applyFont="1" applyAlignment="1" quotePrefix="1">
      <alignment horizontal="left"/>
    </xf>
    <xf numFmtId="167" fontId="0" fillId="0" borderId="0" xfId="0" applyNumberFormat="1" applyAlignment="1">
      <alignment/>
    </xf>
    <xf numFmtId="0" fontId="3" fillId="0" borderId="0" xfId="0" applyFont="1" applyAlignment="1" applyProtection="1">
      <alignment horizontal="left"/>
      <protection/>
    </xf>
    <xf numFmtId="0" fontId="0" fillId="33" borderId="11" xfId="0" applyFont="1" applyFill="1" applyBorder="1" applyAlignment="1" applyProtection="1">
      <alignment/>
      <protection/>
    </xf>
    <xf numFmtId="10" fontId="0" fillId="33" borderId="11" xfId="59" applyNumberFormat="1" applyFont="1" applyFill="1" applyBorder="1" applyAlignment="1">
      <alignment/>
    </xf>
    <xf numFmtId="0" fontId="3" fillId="0" borderId="0" xfId="0" applyFont="1" applyAlignment="1">
      <alignment horizontal="left"/>
    </xf>
    <xf numFmtId="10" fontId="0" fillId="0" borderId="0" xfId="0" applyNumberFormat="1" applyAlignment="1">
      <alignment/>
    </xf>
    <xf numFmtId="0" fontId="0" fillId="0" borderId="0" xfId="0" applyFont="1" applyAlignment="1">
      <alignment/>
    </xf>
    <xf numFmtId="0" fontId="0" fillId="33" borderId="12" xfId="0" applyFont="1" applyFill="1" applyBorder="1" applyAlignment="1" applyProtection="1">
      <alignment/>
      <protection/>
    </xf>
    <xf numFmtId="0" fontId="0" fillId="33" borderId="13" xfId="0" applyFont="1" applyFill="1" applyBorder="1" applyAlignment="1">
      <alignment/>
    </xf>
    <xf numFmtId="0" fontId="0" fillId="33" borderId="14" xfId="0" applyFont="1" applyFill="1" applyBorder="1" applyAlignment="1">
      <alignment/>
    </xf>
    <xf numFmtId="0" fontId="0" fillId="0" borderId="0" xfId="0" applyAlignment="1">
      <alignment horizontal="center"/>
    </xf>
    <xf numFmtId="0" fontId="0" fillId="0" borderId="0" xfId="0" applyFont="1" applyAlignment="1">
      <alignment/>
    </xf>
    <xf numFmtId="167" fontId="7" fillId="0" borderId="0" xfId="0" applyNumberFormat="1" applyFont="1" applyAlignment="1">
      <alignment/>
    </xf>
    <xf numFmtId="1" fontId="8" fillId="0" borderId="0" xfId="0" applyNumberFormat="1" applyFont="1" applyAlignment="1">
      <alignment/>
    </xf>
    <xf numFmtId="10" fontId="7" fillId="0" borderId="0" xfId="0" applyNumberFormat="1" applyFont="1" applyAlignment="1">
      <alignment/>
    </xf>
    <xf numFmtId="167" fontId="10" fillId="0" borderId="0" xfId="0" applyNumberFormat="1" applyFont="1" applyAlignment="1">
      <alignment horizontal="center"/>
    </xf>
    <xf numFmtId="167" fontId="11" fillId="0" borderId="0" xfId="0" applyNumberFormat="1" applyFont="1" applyAlignment="1">
      <alignment/>
    </xf>
    <xf numFmtId="0" fontId="3" fillId="0" borderId="15" xfId="0" applyFont="1" applyBorder="1" applyAlignment="1">
      <alignment/>
    </xf>
    <xf numFmtId="0" fontId="0" fillId="0" borderId="16" xfId="0" applyBorder="1" applyAlignment="1">
      <alignment/>
    </xf>
    <xf numFmtId="0" fontId="0" fillId="0" borderId="17" xfId="0" applyBorder="1" applyAlignment="1">
      <alignment/>
    </xf>
    <xf numFmtId="0" fontId="3" fillId="0" borderId="18" xfId="0" applyFont="1" applyBorder="1" applyAlignment="1">
      <alignment/>
    </xf>
    <xf numFmtId="0" fontId="3" fillId="0" borderId="0" xfId="0" applyFont="1" applyBorder="1" applyAlignment="1">
      <alignment horizontal="center"/>
    </xf>
    <xf numFmtId="0" fontId="3" fillId="0" borderId="19" xfId="0" applyFont="1" applyBorder="1" applyAlignment="1">
      <alignment horizontal="center"/>
    </xf>
    <xf numFmtId="0" fontId="3" fillId="0" borderId="18" xfId="0" applyFont="1" applyFill="1" applyBorder="1" applyAlignment="1" quotePrefix="1">
      <alignment horizontal="left"/>
    </xf>
    <xf numFmtId="0" fontId="7" fillId="0" borderId="0" xfId="0" applyFont="1" applyBorder="1" applyAlignment="1">
      <alignment/>
    </xf>
    <xf numFmtId="0" fontId="7" fillId="0" borderId="19" xfId="0" applyFont="1" applyBorder="1" applyAlignment="1">
      <alignment/>
    </xf>
    <xf numFmtId="0" fontId="8" fillId="0" borderId="0" xfId="0" applyFont="1" applyBorder="1" applyAlignment="1">
      <alignment/>
    </xf>
    <xf numFmtId="0" fontId="0" fillId="0" borderId="19" xfId="0" applyBorder="1" applyAlignment="1">
      <alignment/>
    </xf>
    <xf numFmtId="0" fontId="0" fillId="0" borderId="0" xfId="0" applyBorder="1" applyAlignment="1">
      <alignment/>
    </xf>
    <xf numFmtId="0" fontId="3" fillId="0" borderId="18" xfId="0" applyFont="1" applyBorder="1" applyAlignment="1" quotePrefix="1">
      <alignment horizontal="left"/>
    </xf>
    <xf numFmtId="0" fontId="3" fillId="0" borderId="20" xfId="0" applyFont="1" applyBorder="1" applyAlignment="1">
      <alignment/>
    </xf>
    <xf numFmtId="167" fontId="7" fillId="0" borderId="21" xfId="0" applyNumberFormat="1" applyFont="1" applyBorder="1" applyAlignment="1">
      <alignment/>
    </xf>
    <xf numFmtId="0" fontId="0" fillId="0" borderId="22" xfId="0" applyBorder="1" applyAlignment="1">
      <alignment/>
    </xf>
    <xf numFmtId="0" fontId="3" fillId="0" borderId="15" xfId="0" applyFont="1" applyBorder="1" applyAlignment="1" applyProtection="1" quotePrefix="1">
      <alignment horizontal="lef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lignment horizontal="center"/>
    </xf>
    <xf numFmtId="0" fontId="3" fillId="0" borderId="18" xfId="0" applyFont="1" applyBorder="1" applyAlignment="1" applyProtection="1">
      <alignment horizontal="left"/>
      <protection/>
    </xf>
    <xf numFmtId="0" fontId="0" fillId="0" borderId="0" xfId="0" applyNumberFormat="1"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3" fillId="0" borderId="20" xfId="0" applyFont="1" applyBorder="1" applyAlignment="1" applyProtection="1">
      <alignment horizontal="left"/>
      <protection/>
    </xf>
    <xf numFmtId="0" fontId="3" fillId="0" borderId="15" xfId="0" applyFont="1" applyBorder="1" applyAlignment="1">
      <alignment/>
    </xf>
    <xf numFmtId="0" fontId="3" fillId="0" borderId="18" xfId="0" applyFont="1" applyBorder="1" applyAlignment="1">
      <alignment horizontal="center"/>
    </xf>
    <xf numFmtId="0" fontId="3" fillId="0" borderId="0"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167" fontId="0" fillId="0" borderId="0" xfId="0" applyNumberFormat="1" applyBorder="1" applyAlignment="1">
      <alignment/>
    </xf>
    <xf numFmtId="167" fontId="0" fillId="0" borderId="19" xfId="0" applyNumberFormat="1" applyBorder="1" applyAlignment="1">
      <alignment/>
    </xf>
    <xf numFmtId="167" fontId="0" fillId="0" borderId="21" xfId="0" applyNumberFormat="1" applyBorder="1" applyAlignment="1">
      <alignment/>
    </xf>
    <xf numFmtId="167" fontId="0" fillId="0" borderId="22" xfId="0" applyNumberFormat="1" applyBorder="1" applyAlignment="1">
      <alignment/>
    </xf>
    <xf numFmtId="0" fontId="0" fillId="0" borderId="18" xfId="0" applyBorder="1" applyAlignment="1">
      <alignment/>
    </xf>
    <xf numFmtId="0" fontId="3" fillId="0" borderId="20" xfId="0" applyFont="1" applyBorder="1" applyAlignment="1" quotePrefix="1">
      <alignment horizontal="left"/>
    </xf>
    <xf numFmtId="0" fontId="0" fillId="0" borderId="21" xfId="0" applyBorder="1" applyAlignment="1">
      <alignment/>
    </xf>
    <xf numFmtId="0" fontId="0" fillId="0" borderId="16" xfId="0" applyFont="1" applyBorder="1" applyAlignment="1" applyProtection="1">
      <alignment/>
      <protection/>
    </xf>
    <xf numFmtId="0" fontId="0" fillId="0" borderId="17" xfId="0" applyFont="1" applyBorder="1" applyAlignment="1">
      <alignment/>
    </xf>
    <xf numFmtId="0" fontId="3" fillId="0" borderId="0" xfId="0" applyFont="1" applyBorder="1" applyAlignment="1">
      <alignment horizontal="center"/>
    </xf>
    <xf numFmtId="0" fontId="0" fillId="0" borderId="0" xfId="0" applyFont="1" applyBorder="1" applyAlignment="1" applyProtection="1">
      <alignment/>
      <protection/>
    </xf>
    <xf numFmtId="0" fontId="0" fillId="0" borderId="19" xfId="0" applyFont="1" applyBorder="1" applyAlignment="1">
      <alignment/>
    </xf>
    <xf numFmtId="0" fontId="11" fillId="0" borderId="0" xfId="0" applyFont="1" applyBorder="1" applyAlignment="1" applyProtection="1">
      <alignment/>
      <protection/>
    </xf>
    <xf numFmtId="167" fontId="11" fillId="0" borderId="21" xfId="0" applyNumberFormat="1"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lignment/>
    </xf>
    <xf numFmtId="0" fontId="3" fillId="0" borderId="18" xfId="0" applyFont="1" applyBorder="1" applyAlignment="1">
      <alignment horizontal="left"/>
    </xf>
    <xf numFmtId="10" fontId="0" fillId="0" borderId="0" xfId="0" applyNumberFormat="1" applyBorder="1" applyAlignment="1">
      <alignment/>
    </xf>
    <xf numFmtId="10" fontId="0" fillId="0" borderId="19" xfId="0" applyNumberFormat="1" applyBorder="1" applyAlignment="1">
      <alignment/>
    </xf>
    <xf numFmtId="10" fontId="0" fillId="0" borderId="22" xfId="0" applyNumberFormat="1" applyBorder="1" applyAlignment="1">
      <alignment/>
    </xf>
    <xf numFmtId="167" fontId="12" fillId="0" borderId="0" xfId="0" applyNumberFormat="1" applyFont="1" applyAlignment="1">
      <alignment/>
    </xf>
    <xf numFmtId="0" fontId="12" fillId="0" borderId="0" xfId="0" applyFont="1" applyBorder="1" applyAlignment="1">
      <alignment/>
    </xf>
    <xf numFmtId="167" fontId="12" fillId="0" borderId="21" xfId="0" applyNumberFormat="1" applyFont="1" applyBorder="1" applyAlignment="1">
      <alignment/>
    </xf>
    <xf numFmtId="10" fontId="10" fillId="0" borderId="0" xfId="0" applyNumberFormat="1" applyFont="1" applyAlignment="1">
      <alignment/>
    </xf>
    <xf numFmtId="10" fontId="10" fillId="0" borderId="0" xfId="0" applyNumberFormat="1" applyFont="1" applyBorder="1" applyAlignment="1">
      <alignment/>
    </xf>
    <xf numFmtId="0" fontId="3" fillId="0" borderId="20" xfId="0" applyFont="1" applyBorder="1" applyAlignment="1">
      <alignment horizontal="left"/>
    </xf>
    <xf numFmtId="164" fontId="0" fillId="0" borderId="21" xfId="0" applyNumberFormat="1" applyBorder="1" applyAlignment="1">
      <alignment/>
    </xf>
    <xf numFmtId="164" fontId="0" fillId="0" borderId="22" xfId="0" applyNumberFormat="1" applyBorder="1" applyAlignment="1">
      <alignment/>
    </xf>
    <xf numFmtId="164" fontId="9" fillId="0" borderId="0" xfId="0" applyNumberFormat="1" applyFont="1" applyAlignment="1">
      <alignment/>
    </xf>
    <xf numFmtId="164" fontId="9" fillId="0" borderId="21" xfId="0" applyNumberFormat="1" applyFont="1" applyBorder="1" applyAlignment="1">
      <alignment/>
    </xf>
    <xf numFmtId="167" fontId="0" fillId="0" borderId="19" xfId="0" applyNumberFormat="1" applyFont="1" applyBorder="1" applyAlignment="1">
      <alignment/>
    </xf>
    <xf numFmtId="167" fontId="13" fillId="0" borderId="0" xfId="0" applyNumberFormat="1" applyFont="1" applyAlignment="1">
      <alignment/>
    </xf>
    <xf numFmtId="167" fontId="13" fillId="0" borderId="21" xfId="0" applyNumberFormat="1" applyFont="1" applyBorder="1" applyAlignment="1" applyProtection="1">
      <alignment/>
      <protection/>
    </xf>
    <xf numFmtId="0" fontId="13" fillId="0" borderId="19" xfId="0" applyFont="1" applyBorder="1" applyAlignment="1" applyProtection="1">
      <alignment/>
      <protection/>
    </xf>
    <xf numFmtId="0" fontId="14" fillId="0" borderId="22" xfId="0" applyFont="1" applyBorder="1" applyAlignment="1">
      <alignment/>
    </xf>
    <xf numFmtId="167" fontId="14" fillId="0" borderId="0" xfId="0" applyNumberFormat="1" applyFont="1" applyBorder="1" applyAlignment="1">
      <alignment/>
    </xf>
    <xf numFmtId="0" fontId="0" fillId="0" borderId="0" xfId="0" applyAlignment="1" quotePrefix="1">
      <alignment horizontal="right"/>
    </xf>
    <xf numFmtId="0" fontId="0" fillId="0" borderId="0" xfId="0" applyAlignment="1">
      <alignment horizontal="right"/>
    </xf>
    <xf numFmtId="0" fontId="0" fillId="0" borderId="16" xfId="0" applyFont="1" applyBorder="1" applyAlignment="1">
      <alignment/>
    </xf>
    <xf numFmtId="0" fontId="0" fillId="0" borderId="0" xfId="0" applyFont="1" applyBorder="1" applyAlignment="1">
      <alignment/>
    </xf>
    <xf numFmtId="0" fontId="0" fillId="0" borderId="21" xfId="0" applyFont="1" applyBorder="1" applyAlignment="1" applyProtection="1">
      <alignment/>
      <protection/>
    </xf>
    <xf numFmtId="0" fontId="0" fillId="0" borderId="21" xfId="0" applyFont="1" applyBorder="1" applyAlignment="1">
      <alignment/>
    </xf>
    <xf numFmtId="164" fontId="12" fillId="0" borderId="0" xfId="0" applyNumberFormat="1" applyFont="1" applyAlignment="1">
      <alignment/>
    </xf>
    <xf numFmtId="164" fontId="12" fillId="0" borderId="21" xfId="0" applyNumberFormat="1" applyFont="1" applyBorder="1" applyAlignment="1">
      <alignment/>
    </xf>
    <xf numFmtId="0" fontId="15" fillId="0" borderId="21" xfId="0" applyFont="1" applyBorder="1" applyAlignment="1" applyProtection="1">
      <alignment/>
      <protection/>
    </xf>
    <xf numFmtId="0" fontId="12" fillId="0" borderId="19" xfId="0" applyFont="1" applyBorder="1" applyAlignment="1">
      <alignment/>
    </xf>
    <xf numFmtId="167" fontId="0" fillId="0" borderId="0" xfId="0" applyNumberFormat="1" applyAlignment="1">
      <alignment horizontal="center"/>
    </xf>
    <xf numFmtId="167" fontId="14" fillId="0" borderId="0" xfId="0" applyNumberFormat="1" applyFont="1" applyAlignment="1">
      <alignment/>
    </xf>
    <xf numFmtId="167" fontId="0" fillId="0" borderId="0" xfId="0" applyNumberFormat="1" applyAlignment="1">
      <alignment horizontal="right"/>
    </xf>
    <xf numFmtId="167" fontId="17" fillId="0" borderId="0" xfId="0" applyNumberFormat="1" applyFont="1" applyAlignment="1">
      <alignment horizontal="right"/>
    </xf>
    <xf numFmtId="167" fontId="0" fillId="0" borderId="0" xfId="0" applyNumberFormat="1" applyAlignment="1" quotePrefix="1">
      <alignment horizontal="right"/>
    </xf>
    <xf numFmtId="167" fontId="18" fillId="0" borderId="0" xfId="0" applyNumberFormat="1" applyFont="1" applyAlignment="1" quotePrefix="1">
      <alignment horizontal="right"/>
    </xf>
    <xf numFmtId="167" fontId="15" fillId="0" borderId="0" xfId="0" applyNumberFormat="1" applyFont="1" applyAlignment="1">
      <alignment/>
    </xf>
    <xf numFmtId="167" fontId="0" fillId="0" borderId="0" xfId="0" applyNumberFormat="1" applyFont="1" applyAlignment="1" quotePrefix="1">
      <alignment horizontal="right"/>
    </xf>
    <xf numFmtId="167" fontId="0" fillId="0" borderId="0" xfId="0" applyNumberFormat="1" applyFont="1" applyAlignment="1" applyProtection="1">
      <alignment/>
      <protection/>
    </xf>
    <xf numFmtId="164" fontId="0" fillId="0" borderId="0" xfId="0" applyNumberFormat="1" applyBorder="1" applyAlignment="1">
      <alignment/>
    </xf>
    <xf numFmtId="164" fontId="0" fillId="0" borderId="19" xfId="0" applyNumberFormat="1" applyBorder="1" applyAlignment="1">
      <alignment/>
    </xf>
    <xf numFmtId="0" fontId="0" fillId="0" borderId="19" xfId="0" applyFont="1" applyBorder="1" applyAlignment="1" applyProtection="1">
      <alignment/>
      <protection/>
    </xf>
    <xf numFmtId="10" fontId="0" fillId="0" borderId="21" xfId="0" applyNumberFormat="1" applyBorder="1" applyAlignment="1">
      <alignment/>
    </xf>
    <xf numFmtId="0" fontId="0" fillId="0" borderId="22" xfId="0" applyFont="1" applyBorder="1" applyAlignment="1" applyProtection="1">
      <alignment/>
      <protection/>
    </xf>
    <xf numFmtId="0" fontId="19" fillId="0" borderId="23" xfId="0" applyFont="1" applyBorder="1" applyAlignment="1">
      <alignment/>
    </xf>
    <xf numFmtId="0" fontId="19" fillId="0" borderId="24" xfId="0" applyFont="1" applyBorder="1" applyAlignment="1">
      <alignment/>
    </xf>
    <xf numFmtId="0" fontId="0" fillId="0" borderId="24" xfId="0" applyBorder="1" applyAlignment="1">
      <alignment/>
    </xf>
    <xf numFmtId="0" fontId="0" fillId="0" borderId="25" xfId="0" applyBorder="1" applyAlignment="1">
      <alignment/>
    </xf>
    <xf numFmtId="0" fontId="19" fillId="0" borderId="26" xfId="0" applyFont="1" applyBorder="1" applyAlignment="1">
      <alignment/>
    </xf>
    <xf numFmtId="0" fontId="19" fillId="0" borderId="0" xfId="0" applyFont="1" applyBorder="1" applyAlignment="1">
      <alignment/>
    </xf>
    <xf numFmtId="0" fontId="0" fillId="0" borderId="27" xfId="0" applyBorder="1" applyAlignment="1">
      <alignment/>
    </xf>
    <xf numFmtId="0" fontId="19" fillId="0" borderId="28" xfId="0" applyFont="1" applyBorder="1" applyAlignment="1">
      <alignment/>
    </xf>
    <xf numFmtId="2" fontId="19" fillId="0" borderId="10" xfId="0" applyNumberFormat="1" applyFont="1" applyBorder="1" applyAlignment="1">
      <alignment horizontal="center"/>
    </xf>
    <xf numFmtId="0" fontId="19" fillId="0" borderId="10" xfId="0" applyFont="1" applyBorder="1" applyAlignment="1">
      <alignment horizontal="center"/>
    </xf>
    <xf numFmtId="0" fontId="0" fillId="0" borderId="29" xfId="0"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167" fontId="3" fillId="0" borderId="16" xfId="0" applyNumberFormat="1" applyFont="1" applyBorder="1" applyAlignment="1" quotePrefix="1">
      <alignment horizontal="center"/>
    </xf>
    <xf numFmtId="167" fontId="3" fillId="0" borderId="16" xfId="0" applyNumberFormat="1"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167" fontId="0" fillId="0" borderId="21" xfId="0" applyNumberFormat="1" applyBorder="1" applyAlignment="1">
      <alignment horizontal="center"/>
    </xf>
    <xf numFmtId="167" fontId="7" fillId="0" borderId="21" xfId="0" applyNumberFormat="1" applyFont="1" applyBorder="1" applyAlignment="1">
      <alignment horizontal="center"/>
    </xf>
    <xf numFmtId="0" fontId="0" fillId="0" borderId="22" xfId="0" applyBorder="1" applyAlignment="1">
      <alignment horizontal="center"/>
    </xf>
    <xf numFmtId="0" fontId="0" fillId="0" borderId="0" xfId="0" applyFont="1" applyAlignment="1" applyProtection="1">
      <alignment horizontal="center"/>
      <protection/>
    </xf>
    <xf numFmtId="0" fontId="0" fillId="0" borderId="0" xfId="0" applyFont="1" applyAlignment="1" applyProtection="1">
      <alignment horizontal="center"/>
      <protection/>
    </xf>
    <xf numFmtId="2" fontId="0" fillId="0" borderId="0" xfId="0" applyNumberFormat="1" applyAlignment="1">
      <alignment horizontal="center"/>
    </xf>
    <xf numFmtId="167" fontId="10" fillId="0" borderId="19" xfId="0" applyNumberFormat="1" applyFont="1" applyBorder="1" applyAlignment="1">
      <alignment/>
    </xf>
    <xf numFmtId="0" fontId="10" fillId="0" borderId="22" xfId="0" applyFont="1" applyBorder="1" applyAlignment="1">
      <alignment/>
    </xf>
    <xf numFmtId="0" fontId="0" fillId="33" borderId="11" xfId="0" applyFont="1" applyFill="1" applyBorder="1" applyAlignment="1">
      <alignment horizontal="center"/>
    </xf>
    <xf numFmtId="10" fontId="0" fillId="0" borderId="0" xfId="0" applyNumberFormat="1" applyAlignment="1">
      <alignment horizontal="center"/>
    </xf>
    <xf numFmtId="0" fontId="20" fillId="0" borderId="0" xfId="0" applyFont="1" applyFill="1" applyBorder="1" applyAlignment="1" applyProtection="1">
      <alignment horizontal="left" vertical="center"/>
      <protection/>
    </xf>
    <xf numFmtId="0" fontId="4" fillId="0" borderId="0" xfId="0" applyFont="1" applyAlignment="1">
      <alignment/>
    </xf>
    <xf numFmtId="0" fontId="4" fillId="0" borderId="0" xfId="0" applyFont="1" applyBorder="1" applyAlignment="1">
      <alignment vertical="center"/>
    </xf>
    <xf numFmtId="0" fontId="21" fillId="0" borderId="0" xfId="0" applyFont="1" applyAlignment="1">
      <alignment horizontal="center"/>
    </xf>
    <xf numFmtId="0" fontId="0" fillId="0" borderId="0" xfId="0" applyAlignment="1">
      <alignment/>
    </xf>
    <xf numFmtId="2" fontId="0" fillId="0" borderId="17" xfId="0" applyNumberFormat="1" applyFont="1" applyBorder="1" applyAlignment="1" applyProtection="1">
      <alignment horizontal="center"/>
      <protection/>
    </xf>
    <xf numFmtId="2" fontId="0" fillId="0" borderId="19" xfId="0" applyNumberFormat="1" applyFont="1" applyBorder="1" applyAlignment="1" applyProtection="1">
      <alignment horizontal="center"/>
      <protection/>
    </xf>
    <xf numFmtId="2" fontId="0" fillId="0" borderId="22" xfId="0" applyNumberFormat="1" applyFont="1" applyBorder="1" applyAlignment="1" applyProtection="1">
      <alignment horizontal="center"/>
      <protection/>
    </xf>
    <xf numFmtId="2" fontId="3" fillId="0" borderId="13" xfId="0" applyNumberFormat="1" applyFont="1" applyBorder="1" applyAlignment="1" applyProtection="1">
      <alignment horizontal="center"/>
      <protection/>
    </xf>
    <xf numFmtId="0" fontId="3" fillId="0" borderId="11"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2"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21</xdr:row>
      <xdr:rowOff>85725</xdr:rowOff>
    </xdr:from>
    <xdr:to>
      <xdr:col>8</xdr:col>
      <xdr:colOff>542925</xdr:colOff>
      <xdr:row>21</xdr:row>
      <xdr:rowOff>85725</xdr:rowOff>
    </xdr:to>
    <xdr:sp>
      <xdr:nvSpPr>
        <xdr:cNvPr id="1" name="Line 2"/>
        <xdr:cNvSpPr>
          <a:spLocks/>
        </xdr:cNvSpPr>
      </xdr:nvSpPr>
      <xdr:spPr>
        <a:xfrm flipH="1">
          <a:off x="5000625" y="35433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21</xdr:row>
      <xdr:rowOff>85725</xdr:rowOff>
    </xdr:from>
    <xdr:to>
      <xdr:col>8</xdr:col>
      <xdr:colOff>542925</xdr:colOff>
      <xdr:row>21</xdr:row>
      <xdr:rowOff>85725</xdr:rowOff>
    </xdr:to>
    <xdr:sp>
      <xdr:nvSpPr>
        <xdr:cNvPr id="2" name="Line 4"/>
        <xdr:cNvSpPr>
          <a:spLocks/>
        </xdr:cNvSpPr>
      </xdr:nvSpPr>
      <xdr:spPr>
        <a:xfrm flipH="1">
          <a:off x="5000625" y="35433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THRA\SharedDocs\HansFran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ressionD"/>
      <sheetName val="ANOVAOutline"/>
      <sheetName val="RegressionOutline"/>
      <sheetName val="UniOutline"/>
      <sheetName val="ResidualOutline"/>
      <sheetName val="OptionsD"/>
      <sheetName val="FittedD"/>
      <sheetName val="ResidualD"/>
      <sheetName val="ScatterD"/>
      <sheetName val="Module4"/>
      <sheetName val="Module3"/>
      <sheetName val="Module2"/>
      <sheetName val="Module1"/>
      <sheetName val="PredictionOutline"/>
      <sheetName val="MPredOutline"/>
      <sheetName val="Matrix"/>
      <sheetName val="Data"/>
      <sheetName val="Correlations"/>
      <sheetName val="Univariate"/>
      <sheetName val="Regression"/>
      <sheetName val="ANOVA"/>
      <sheetName val="Residua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04"/>
  <sheetViews>
    <sheetView showGridLines="0" tabSelected="1" zoomScalePageLayoutView="0" workbookViewId="0" topLeftCell="A1">
      <selection activeCell="B1" sqref="B1:F1"/>
    </sheetView>
  </sheetViews>
  <sheetFormatPr defaultColWidth="9.140625" defaultRowHeight="12.75"/>
  <cols>
    <col min="1" max="1" width="3.7109375" style="19" customWidth="1"/>
    <col min="2" max="2" width="10.7109375" style="0" customWidth="1"/>
    <col min="3" max="3" width="3.7109375" style="0" customWidth="1"/>
    <col min="4" max="4" width="10.7109375" style="0" customWidth="1"/>
    <col min="5" max="5" width="3.7109375" style="0" customWidth="1"/>
    <col min="6" max="6" width="10.7109375" style="0" customWidth="1"/>
    <col min="9" max="9" width="28.8515625" style="0" customWidth="1"/>
  </cols>
  <sheetData>
    <row r="1" spans="2:6" ht="15.75">
      <c r="B1" s="150" t="s">
        <v>60</v>
      </c>
      <c r="C1" s="151"/>
      <c r="D1" s="151"/>
      <c r="E1" s="151"/>
      <c r="F1" s="151"/>
    </row>
    <row r="2" ht="12.75"/>
    <row r="3" spans="9:11" ht="12.75">
      <c r="I3" s="26" t="s">
        <v>4</v>
      </c>
      <c r="J3" s="27"/>
      <c r="K3" s="28"/>
    </row>
    <row r="4" spans="9:11" ht="12.75">
      <c r="I4" s="29"/>
      <c r="J4" s="30" t="s">
        <v>0</v>
      </c>
      <c r="K4" s="31" t="s">
        <v>3</v>
      </c>
    </row>
    <row r="5" spans="1:11" ht="15.75">
      <c r="A5" s="19">
        <v>1</v>
      </c>
      <c r="B5" s="21">
        <f>J5</f>
        <v>34.909738717339664</v>
      </c>
      <c r="C5" s="106" t="s">
        <v>51</v>
      </c>
      <c r="D5" s="21">
        <f>J10</f>
        <v>1.9656272343127057</v>
      </c>
      <c r="E5" s="107" t="s">
        <v>52</v>
      </c>
      <c r="F5" s="21">
        <f>J7</f>
        <v>0.8970555022370476</v>
      </c>
      <c r="I5" s="32" t="s">
        <v>5</v>
      </c>
      <c r="J5" s="33">
        <v>34.909738717339664</v>
      </c>
      <c r="K5" s="34">
        <v>0.6223277909738717</v>
      </c>
    </row>
    <row r="6" spans="9:11" ht="12.75">
      <c r="I6" s="32" t="s">
        <v>6</v>
      </c>
      <c r="J6" s="35">
        <v>18.406040032920544</v>
      </c>
      <c r="K6" s="36">
        <v>0.48538182997376406</v>
      </c>
    </row>
    <row r="7" spans="1:11" ht="12.75">
      <c r="A7" s="19">
        <v>2</v>
      </c>
      <c r="B7" s="22">
        <f>(1.96*J6/1)^2</f>
        <v>1301.4661209184487</v>
      </c>
      <c r="D7" t="s">
        <v>78</v>
      </c>
      <c r="I7" s="32" t="s">
        <v>7</v>
      </c>
      <c r="J7" s="33">
        <v>0.8970555022370476</v>
      </c>
      <c r="K7" s="34">
        <v>0.023656062927445647</v>
      </c>
    </row>
    <row r="8" spans="4:11" ht="12.75">
      <c r="D8" t="s">
        <v>79</v>
      </c>
      <c r="I8" s="29"/>
      <c r="J8" s="37"/>
      <c r="K8" s="36"/>
    </row>
    <row r="9" spans="9:11" ht="12.75">
      <c r="I9" s="38" t="s">
        <v>8</v>
      </c>
      <c r="J9" s="37"/>
      <c r="K9" s="36"/>
    </row>
    <row r="10" spans="1:12" ht="15.75">
      <c r="A10" s="19">
        <v>5</v>
      </c>
      <c r="B10" s="23">
        <f>K5</f>
        <v>0.6223277909738717</v>
      </c>
      <c r="C10" s="106" t="s">
        <v>51</v>
      </c>
      <c r="D10" s="21">
        <f>J10</f>
        <v>1.9656272343127057</v>
      </c>
      <c r="E10" s="107" t="s">
        <v>52</v>
      </c>
      <c r="F10" s="23">
        <f>K7</f>
        <v>0.023656062927445647</v>
      </c>
      <c r="I10" s="39" t="s">
        <v>9</v>
      </c>
      <c r="J10" s="40">
        <v>1.9656272343127057</v>
      </c>
      <c r="K10" s="41"/>
      <c r="L10" s="2"/>
    </row>
    <row r="11" ht="12.75"/>
    <row r="12" ht="12.75">
      <c r="B12" t="s">
        <v>96</v>
      </c>
    </row>
    <row r="13" spans="2:11" ht="12.75">
      <c r="B13" t="s">
        <v>53</v>
      </c>
      <c r="I13" s="42" t="s">
        <v>10</v>
      </c>
      <c r="J13" s="43"/>
      <c r="K13" s="44"/>
    </row>
    <row r="14" spans="2:11" ht="12.75">
      <c r="B14" t="s">
        <v>66</v>
      </c>
      <c r="I14" s="45"/>
      <c r="J14" s="30" t="s">
        <v>11</v>
      </c>
      <c r="K14" s="46" t="s">
        <v>1</v>
      </c>
    </row>
    <row r="15" spans="9:11" ht="12.75">
      <c r="I15" s="47" t="s">
        <v>12</v>
      </c>
      <c r="J15" s="37">
        <v>56.06916931017855</v>
      </c>
      <c r="K15" s="36">
        <v>-2.079878655051407</v>
      </c>
    </row>
    <row r="16" spans="9:11" ht="12.75">
      <c r="I16" s="47" t="s">
        <v>13</v>
      </c>
      <c r="J16" s="48"/>
      <c r="K16" s="11">
        <v>15</v>
      </c>
    </row>
    <row r="17" spans="9:11" ht="12.75">
      <c r="I17" s="45"/>
      <c r="J17" s="49"/>
      <c r="K17" s="50"/>
    </row>
    <row r="18" spans="1:11" ht="15.75">
      <c r="A18" s="19">
        <v>3</v>
      </c>
      <c r="B18" s="89">
        <f>K18</f>
        <v>24.87098948440745</v>
      </c>
      <c r="C18" s="106" t="s">
        <v>51</v>
      </c>
      <c r="D18" s="89">
        <f>J22</f>
        <v>1.9656408767332323</v>
      </c>
      <c r="E18" s="107" t="s">
        <v>52</v>
      </c>
      <c r="F18" s="89">
        <f>K19</f>
        <v>0.7737073457173516</v>
      </c>
      <c r="I18" s="47" t="s">
        <v>14</v>
      </c>
      <c r="J18" s="49"/>
      <c r="K18" s="91">
        <v>24.87098948440745</v>
      </c>
    </row>
    <row r="19" spans="9:12" ht="12.75">
      <c r="I19" s="47" t="s">
        <v>17</v>
      </c>
      <c r="J19" s="49"/>
      <c r="K19" s="91">
        <v>0.7737073457173516</v>
      </c>
      <c r="L19" s="7"/>
    </row>
    <row r="20" spans="9:11" ht="12.75">
      <c r="I20" s="47"/>
      <c r="J20" s="49"/>
      <c r="K20" s="36"/>
    </row>
    <row r="21" spans="9:11" ht="12.75">
      <c r="I21" s="47" t="s">
        <v>18</v>
      </c>
      <c r="J21" s="12">
        <v>0.95</v>
      </c>
      <c r="K21" s="36"/>
    </row>
    <row r="22" spans="9:11" ht="12.75">
      <c r="I22" s="51" t="s">
        <v>19</v>
      </c>
      <c r="J22" s="90">
        <v>1.9656408767332323</v>
      </c>
      <c r="K22" s="41"/>
    </row>
    <row r="23" ht="12.75"/>
    <row r="24" spans="9:13" ht="12.75">
      <c r="I24" s="52" t="s">
        <v>20</v>
      </c>
      <c r="J24" s="27"/>
      <c r="K24" s="27"/>
      <c r="L24" s="27"/>
      <c r="M24" s="28"/>
    </row>
    <row r="25" spans="9:13" ht="12.75">
      <c r="I25" s="53"/>
      <c r="J25" s="54" t="s">
        <v>0</v>
      </c>
      <c r="K25" s="54" t="s">
        <v>1</v>
      </c>
      <c r="L25" s="54" t="s">
        <v>2</v>
      </c>
      <c r="M25" s="55" t="s">
        <v>3</v>
      </c>
    </row>
    <row r="26" spans="9:13" ht="12.75">
      <c r="I26" s="56" t="s">
        <v>0</v>
      </c>
      <c r="J26" s="58">
        <v>1</v>
      </c>
      <c r="K26" s="58">
        <v>-0.7254472106310117</v>
      </c>
      <c r="L26" s="93">
        <v>-0.19701612579907635</v>
      </c>
      <c r="M26" s="59">
        <v>0.328508089637814</v>
      </c>
    </row>
    <row r="27" spans="9:13" ht="12.75">
      <c r="I27" s="56" t="s">
        <v>1</v>
      </c>
      <c r="J27" s="58">
        <v>-0.7254472106310117</v>
      </c>
      <c r="K27" s="58">
        <v>1</v>
      </c>
      <c r="L27" s="58">
        <v>0.021162355720934382</v>
      </c>
      <c r="M27" s="88">
        <v>-0.0316557933170282</v>
      </c>
    </row>
    <row r="28" spans="9:13" ht="12.75">
      <c r="I28" s="56" t="s">
        <v>2</v>
      </c>
      <c r="J28" s="58">
        <v>-0.19701612579907635</v>
      </c>
      <c r="K28" s="58">
        <v>0.021162355720934382</v>
      </c>
      <c r="L28" s="58">
        <v>1</v>
      </c>
      <c r="M28" s="143">
        <v>-0.5969260343908208</v>
      </c>
    </row>
    <row r="29" spans="9:13" ht="12.75">
      <c r="I29" s="57" t="s">
        <v>3</v>
      </c>
      <c r="J29" s="60">
        <v>0.328508089637814</v>
      </c>
      <c r="K29" s="60">
        <v>-0.0316557933170282</v>
      </c>
      <c r="L29" s="60">
        <v>-0.5969260343908208</v>
      </c>
      <c r="M29" s="61">
        <v>1</v>
      </c>
    </row>
    <row r="30" spans="1:6" ht="12.75">
      <c r="A30" s="19">
        <v>4</v>
      </c>
      <c r="B30" s="24" t="s">
        <v>21</v>
      </c>
      <c r="C30" s="9"/>
      <c r="D30" s="24">
        <f>M28</f>
        <v>-0.5969260343908208</v>
      </c>
      <c r="E30" s="104"/>
      <c r="F30" s="24">
        <f>K33</f>
        <v>-3.3828556339718645</v>
      </c>
    </row>
    <row r="31" spans="4:11" ht="12.75">
      <c r="D31" s="94" t="s">
        <v>40</v>
      </c>
      <c r="E31" s="95" t="s">
        <v>41</v>
      </c>
      <c r="F31" s="95" t="s">
        <v>42</v>
      </c>
      <c r="I31" s="26" t="s">
        <v>22</v>
      </c>
      <c r="J31" s="27"/>
      <c r="K31" s="28"/>
    </row>
    <row r="32" spans="9:11" ht="12.75">
      <c r="I32" s="62"/>
      <c r="J32" s="30" t="s">
        <v>11</v>
      </c>
      <c r="K32" s="46" t="s">
        <v>3</v>
      </c>
    </row>
    <row r="33" spans="9:11" ht="12.75">
      <c r="I33" s="63" t="s">
        <v>23</v>
      </c>
      <c r="J33" s="64">
        <v>7.119496855345911</v>
      </c>
      <c r="K33" s="144">
        <v>-3.3828556339718645</v>
      </c>
    </row>
    <row r="34" ht="12.75"/>
    <row r="35" spans="9:12" ht="12.75">
      <c r="I35" s="42" t="s">
        <v>10</v>
      </c>
      <c r="J35" s="43"/>
      <c r="K35" s="65"/>
      <c r="L35" s="66"/>
    </row>
    <row r="36" spans="9:12" ht="12.75">
      <c r="I36" s="45"/>
      <c r="J36" s="30" t="s">
        <v>11</v>
      </c>
      <c r="K36" s="67" t="s">
        <v>1</v>
      </c>
      <c r="L36" s="46" t="s">
        <v>3</v>
      </c>
    </row>
    <row r="37" spans="9:12" ht="12.75">
      <c r="I37" s="47" t="s">
        <v>12</v>
      </c>
      <c r="J37" s="37">
        <v>48.56897840764408</v>
      </c>
      <c r="K37" s="37">
        <v>-2.0521202934390645</v>
      </c>
      <c r="L37" s="36">
        <v>11.598058424356324</v>
      </c>
    </row>
    <row r="38" spans="9:12" ht="12.75">
      <c r="I38" s="47" t="s">
        <v>13</v>
      </c>
      <c r="J38" s="48"/>
      <c r="K38" s="16">
        <v>10</v>
      </c>
      <c r="L38" s="17">
        <v>0</v>
      </c>
    </row>
    <row r="39" spans="9:12" ht="12.75">
      <c r="I39" s="45"/>
      <c r="J39" s="49"/>
      <c r="K39" s="68"/>
      <c r="L39" s="69"/>
    </row>
    <row r="40" spans="1:12" ht="12.75">
      <c r="A40" s="19">
        <v>6</v>
      </c>
      <c r="B40" s="25">
        <f>K40</f>
        <v>28.047775473253438</v>
      </c>
      <c r="C40" s="9"/>
      <c r="D40" s="9"/>
      <c r="I40" s="47" t="s">
        <v>14</v>
      </c>
      <c r="J40" s="49"/>
      <c r="K40" s="70">
        <v>28.047775473253438</v>
      </c>
      <c r="L40" s="69"/>
    </row>
    <row r="41" spans="2:12" ht="12.75">
      <c r="B41" s="9"/>
      <c r="C41" s="9"/>
      <c r="D41" s="9"/>
      <c r="I41" s="47" t="s">
        <v>15</v>
      </c>
      <c r="J41" s="49"/>
      <c r="K41" s="70">
        <v>11.413268524557495</v>
      </c>
      <c r="L41" s="69"/>
    </row>
    <row r="42" spans="1:12" ht="15.75">
      <c r="A42" s="19">
        <v>7</v>
      </c>
      <c r="B42" s="25">
        <f>J44</f>
        <v>1.9656545191537589</v>
      </c>
      <c r="C42" s="107" t="s">
        <v>52</v>
      </c>
      <c r="D42" s="25">
        <f>K41</f>
        <v>11.413268524557495</v>
      </c>
      <c r="I42" s="62"/>
      <c r="J42" s="37"/>
      <c r="K42" s="37"/>
      <c r="L42" s="36"/>
    </row>
    <row r="43" spans="9:12" ht="12.75">
      <c r="I43" s="47" t="s">
        <v>18</v>
      </c>
      <c r="J43" s="12">
        <v>0.95</v>
      </c>
      <c r="K43" s="68"/>
      <c r="L43" s="69"/>
    </row>
    <row r="44" spans="9:12" ht="12.75">
      <c r="I44" s="51" t="s">
        <v>19</v>
      </c>
      <c r="J44" s="71">
        <v>1.9656545191537589</v>
      </c>
      <c r="K44" s="72"/>
      <c r="L44" s="73"/>
    </row>
    <row r="45" spans="9:12" ht="12.75">
      <c r="I45" s="10"/>
      <c r="J45" s="3"/>
      <c r="L45" s="15"/>
    </row>
    <row r="46" spans="1:17" ht="12.75">
      <c r="A46" s="19">
        <v>8</v>
      </c>
      <c r="B46" t="s">
        <v>77</v>
      </c>
      <c r="I46" s="129" t="s">
        <v>0</v>
      </c>
      <c r="J46" s="130" t="s">
        <v>39</v>
      </c>
      <c r="K46" s="130" t="s">
        <v>71</v>
      </c>
      <c r="L46" s="131" t="s">
        <v>72</v>
      </c>
      <c r="M46" s="132" t="s">
        <v>73</v>
      </c>
      <c r="N46" s="132" t="s">
        <v>74</v>
      </c>
      <c r="O46" s="133" t="s">
        <v>1</v>
      </c>
      <c r="P46" s="133" t="s">
        <v>2</v>
      </c>
      <c r="Q46" s="134" t="s">
        <v>3</v>
      </c>
    </row>
    <row r="47" spans="2:17" ht="12.75">
      <c r="B47" t="s">
        <v>75</v>
      </c>
      <c r="I47" s="135">
        <v>17</v>
      </c>
      <c r="J47" s="136">
        <v>15.065946072013567</v>
      </c>
      <c r="K47" s="136">
        <v>1.934053927986433</v>
      </c>
      <c r="L47" s="137">
        <v>0.17250123343411294</v>
      </c>
      <c r="M47" s="138">
        <v>0.03122955188365041</v>
      </c>
      <c r="N47" s="137">
        <v>0.00023981110394944712</v>
      </c>
      <c r="O47" s="136">
        <v>22</v>
      </c>
      <c r="P47" s="136">
        <v>10</v>
      </c>
      <c r="Q47" s="139">
        <v>1</v>
      </c>
    </row>
    <row r="48" spans="9:12" ht="12.75">
      <c r="I48" s="10"/>
      <c r="J48" s="3"/>
      <c r="L48" s="15"/>
    </row>
    <row r="49" spans="9:12" ht="12.75">
      <c r="I49" s="26" t="s">
        <v>33</v>
      </c>
      <c r="J49" s="27"/>
      <c r="K49" s="27"/>
      <c r="L49" s="28"/>
    </row>
    <row r="50" spans="9:12" ht="12.75">
      <c r="I50" s="62"/>
      <c r="J50" s="30" t="s">
        <v>11</v>
      </c>
      <c r="K50" s="67" t="s">
        <v>1</v>
      </c>
      <c r="L50" s="46" t="s">
        <v>3</v>
      </c>
    </row>
    <row r="51" spans="9:12" ht="12.75">
      <c r="I51" s="38" t="s">
        <v>23</v>
      </c>
      <c r="J51" s="37">
        <v>48.56897840764408</v>
      </c>
      <c r="K51" s="79">
        <v>-2.0521202934390645</v>
      </c>
      <c r="L51" s="36">
        <v>11.598058424356324</v>
      </c>
    </row>
    <row r="52" spans="9:12" ht="12.75">
      <c r="I52" s="38" t="s">
        <v>24</v>
      </c>
      <c r="J52" s="37">
        <v>1.2763479124011634</v>
      </c>
      <c r="K52" s="79">
        <v>0.08651893032197655</v>
      </c>
      <c r="L52" s="36">
        <v>1.144341916567434</v>
      </c>
    </row>
    <row r="53" spans="1:12" ht="12.75">
      <c r="A53" s="19">
        <v>11</v>
      </c>
      <c r="B53" s="81">
        <f>K56</f>
        <v>0.6179046191110793</v>
      </c>
      <c r="I53" s="62"/>
      <c r="J53" s="37"/>
      <c r="K53" s="37"/>
      <c r="L53" s="36"/>
    </row>
    <row r="54" spans="9:12" ht="12.75">
      <c r="I54" s="38" t="s">
        <v>16</v>
      </c>
      <c r="J54" s="37"/>
      <c r="K54" s="37">
        <v>11.377484592859535</v>
      </c>
      <c r="L54" s="36"/>
    </row>
    <row r="55" spans="1:12" ht="12.75">
      <c r="A55" s="19">
        <v>12</v>
      </c>
      <c r="B55" s="78">
        <f>K51</f>
        <v>-2.0521202934390645</v>
      </c>
      <c r="C55" s="9"/>
      <c r="D55" s="9"/>
      <c r="I55" s="74" t="s">
        <v>28</v>
      </c>
      <c r="J55" s="37"/>
      <c r="K55" s="75">
        <v>0.6197241209248361</v>
      </c>
      <c r="L55" s="76"/>
    </row>
    <row r="56" spans="2:12" ht="12.75">
      <c r="B56" s="9"/>
      <c r="C56" s="9"/>
      <c r="D56" s="9"/>
      <c r="I56" s="74" t="s">
        <v>29</v>
      </c>
      <c r="J56" s="37"/>
      <c r="K56" s="82">
        <v>0.6179046191110793</v>
      </c>
      <c r="L56" s="76"/>
    </row>
    <row r="57" spans="1:12" ht="15.75">
      <c r="A57" s="19">
        <v>13</v>
      </c>
      <c r="B57" s="78">
        <f>K59</f>
        <v>1.9656545191537589</v>
      </c>
      <c r="C57" s="107" t="s">
        <v>52</v>
      </c>
      <c r="D57" s="78">
        <f>K52</f>
        <v>0.08651893032197655</v>
      </c>
      <c r="I57" s="62"/>
      <c r="J57" s="37"/>
      <c r="K57" s="37"/>
      <c r="L57" s="76"/>
    </row>
    <row r="58" spans="9:12" ht="12.75">
      <c r="I58" s="38" t="s">
        <v>8</v>
      </c>
      <c r="J58" s="37"/>
      <c r="K58" s="37"/>
      <c r="L58" s="76"/>
    </row>
    <row r="59" spans="9:12" ht="12.75">
      <c r="I59" s="39" t="s">
        <v>9</v>
      </c>
      <c r="J59" s="64"/>
      <c r="K59" s="80">
        <v>1.9656545191537589</v>
      </c>
      <c r="L59" s="77"/>
    </row>
    <row r="60" ht="12.75">
      <c r="L60" s="14"/>
    </row>
    <row r="61" spans="9:12" ht="12.75">
      <c r="I61" s="26" t="s">
        <v>33</v>
      </c>
      <c r="J61" s="27"/>
      <c r="K61" s="28"/>
      <c r="L61" s="15"/>
    </row>
    <row r="62" spans="1:12" ht="12.75">
      <c r="A62" s="19">
        <v>9</v>
      </c>
      <c r="B62" s="105">
        <f>L26</f>
        <v>-0.19701612579907635</v>
      </c>
      <c r="D62" t="s">
        <v>31</v>
      </c>
      <c r="I62" s="62"/>
      <c r="J62" s="30" t="s">
        <v>11</v>
      </c>
      <c r="K62" s="46" t="s">
        <v>2</v>
      </c>
      <c r="L62" s="15"/>
    </row>
    <row r="63" spans="2:11" ht="12.75">
      <c r="B63" s="19" t="s">
        <v>41</v>
      </c>
      <c r="I63" s="63" t="s">
        <v>23</v>
      </c>
      <c r="J63" s="64">
        <v>41.520048553631014</v>
      </c>
      <c r="K63" s="92">
        <v>-1.318304330212527</v>
      </c>
    </row>
    <row r="64" spans="2:9" ht="12.75">
      <c r="B64" s="105">
        <f>K63</f>
        <v>-1.318304330212527</v>
      </c>
      <c r="D64" t="s">
        <v>30</v>
      </c>
      <c r="I64" s="8"/>
    </row>
    <row r="65" spans="9:13" ht="12.75">
      <c r="I65" s="26" t="s">
        <v>33</v>
      </c>
      <c r="J65" s="27"/>
      <c r="K65" s="27"/>
      <c r="L65" s="27"/>
      <c r="M65" s="28"/>
    </row>
    <row r="66" spans="9:13" ht="12.75">
      <c r="I66" s="62"/>
      <c r="J66" s="30" t="s">
        <v>11</v>
      </c>
      <c r="K66" s="67" t="s">
        <v>1</v>
      </c>
      <c r="L66" s="67" t="s">
        <v>2</v>
      </c>
      <c r="M66" s="46" t="s">
        <v>3</v>
      </c>
    </row>
    <row r="67" spans="9:13" ht="12.75">
      <c r="I67" s="38" t="s">
        <v>23</v>
      </c>
      <c r="J67" s="37">
        <v>48.51717312089778</v>
      </c>
      <c r="K67" s="37">
        <v>-2.0521273760534147</v>
      </c>
      <c r="L67" s="37">
        <v>0.007286917535214599</v>
      </c>
      <c r="M67" s="36">
        <v>11.622706048938767</v>
      </c>
    </row>
    <row r="68" spans="9:13" ht="12.75">
      <c r="I68" s="38" t="s">
        <v>24</v>
      </c>
      <c r="J68" s="37">
        <v>2.1997997170465844</v>
      </c>
      <c r="K68" s="37">
        <v>0.0866228668937693</v>
      </c>
      <c r="L68" s="37">
        <v>0.25186150236179977</v>
      </c>
      <c r="M68" s="36">
        <v>1.4277270016946153</v>
      </c>
    </row>
    <row r="69" spans="9:13" ht="12.75">
      <c r="I69" s="38" t="s">
        <v>25</v>
      </c>
      <c r="J69" s="58">
        <v>22.05526837053882</v>
      </c>
      <c r="K69" s="58">
        <v>-23.690365484786582</v>
      </c>
      <c r="L69" s="58">
        <v>0.028932240405470624</v>
      </c>
      <c r="M69" s="59">
        <v>8.140706196032856</v>
      </c>
    </row>
    <row r="70" spans="1:13" ht="12.75">
      <c r="A70" s="19">
        <v>10</v>
      </c>
      <c r="B70" s="86">
        <f>L70</f>
        <v>0.9769324735594167</v>
      </c>
      <c r="D70" t="s">
        <v>32</v>
      </c>
      <c r="I70" s="83" t="s">
        <v>26</v>
      </c>
      <c r="J70" s="84">
        <v>5.236472283888129E-72</v>
      </c>
      <c r="K70" s="84">
        <v>3.181279090400922E-79</v>
      </c>
      <c r="L70" s="87">
        <v>0.9769324735594167</v>
      </c>
      <c r="M70" s="85">
        <v>4.584914614032396E-15</v>
      </c>
    </row>
    <row r="71" spans="2:4" ht="12.75">
      <c r="B71" s="146">
        <v>0.976</v>
      </c>
      <c r="D71" t="s">
        <v>103</v>
      </c>
    </row>
    <row r="72" spans="9:13" ht="12.75">
      <c r="I72" s="26" t="s">
        <v>33</v>
      </c>
      <c r="J72" s="27"/>
      <c r="K72" s="27"/>
      <c r="L72" s="27"/>
      <c r="M72" s="28"/>
    </row>
    <row r="73" spans="1:13" ht="14.25">
      <c r="A73" s="19">
        <v>14</v>
      </c>
      <c r="B73" s="19" t="s">
        <v>34</v>
      </c>
      <c r="I73" s="62"/>
      <c r="J73" s="30" t="s">
        <v>11</v>
      </c>
      <c r="K73" s="67" t="s">
        <v>1</v>
      </c>
      <c r="L73" s="67" t="s">
        <v>49</v>
      </c>
      <c r="M73" s="46" t="s">
        <v>3</v>
      </c>
    </row>
    <row r="74" spans="9:13" ht="12.75">
      <c r="I74" s="38" t="s">
        <v>23</v>
      </c>
      <c r="J74" s="37">
        <v>44.68967603391269</v>
      </c>
      <c r="K74" s="37">
        <v>-0.9898594546827253</v>
      </c>
      <c r="L74" s="37">
        <v>-0.04818009060245827</v>
      </c>
      <c r="M74" s="36">
        <v>11.662453779688647</v>
      </c>
    </row>
    <row r="75" spans="9:13" ht="12.75">
      <c r="I75" s="38" t="s">
        <v>24</v>
      </c>
      <c r="J75" s="37">
        <v>1.5437950774714682</v>
      </c>
      <c r="K75" s="37">
        <v>0.2619433492854504</v>
      </c>
      <c r="L75" s="37">
        <v>0.011241328513611688</v>
      </c>
      <c r="M75" s="36">
        <v>1.1213827630680595</v>
      </c>
    </row>
    <row r="76" spans="9:13" ht="12.75">
      <c r="I76" s="38" t="s">
        <v>25</v>
      </c>
      <c r="J76" s="58">
        <v>28.947932718575874</v>
      </c>
      <c r="K76" s="58">
        <v>-3.778906612376079</v>
      </c>
      <c r="L76" s="58">
        <v>-4.285978347142766</v>
      </c>
      <c r="M76" s="59">
        <v>10.40006513724237</v>
      </c>
    </row>
    <row r="77" spans="1:13" ht="12.75">
      <c r="A77" s="19">
        <v>15</v>
      </c>
      <c r="B77" s="100">
        <f>L77</f>
        <v>2.2618447300081244E-05</v>
      </c>
      <c r="D77" s="6" t="s">
        <v>58</v>
      </c>
      <c r="I77" s="83" t="s">
        <v>26</v>
      </c>
      <c r="J77" s="84">
        <v>8.15060312115868E-102</v>
      </c>
      <c r="K77" s="84">
        <v>0.00018046446720454366</v>
      </c>
      <c r="L77" s="101">
        <v>2.2618447300081244E-05</v>
      </c>
      <c r="M77" s="85">
        <v>1.1172244432768168E-22</v>
      </c>
    </row>
    <row r="78" ht="12.75">
      <c r="D78" t="s">
        <v>50</v>
      </c>
    </row>
    <row r="79" spans="9:13" ht="12.75">
      <c r="I79" s="42" t="s">
        <v>10</v>
      </c>
      <c r="J79" s="43"/>
      <c r="K79" s="65"/>
      <c r="L79" s="96"/>
      <c r="M79" s="66"/>
    </row>
    <row r="80" spans="9:13" ht="12.75">
      <c r="I80" s="45"/>
      <c r="J80" s="30" t="s">
        <v>11</v>
      </c>
      <c r="K80" s="67" t="s">
        <v>1</v>
      </c>
      <c r="L80" s="67" t="s">
        <v>68</v>
      </c>
      <c r="M80" s="46" t="s">
        <v>3</v>
      </c>
    </row>
    <row r="81" spans="9:13" ht="12.75">
      <c r="I81" s="47" t="s">
        <v>12</v>
      </c>
      <c r="J81" s="37">
        <v>44.68967603391269</v>
      </c>
      <c r="K81" s="37">
        <v>-0.9898594546827253</v>
      </c>
      <c r="L81" s="37">
        <v>-0.04818009060245827</v>
      </c>
      <c r="M81" s="36">
        <v>11.662453779688647</v>
      </c>
    </row>
    <row r="82" spans="9:13" ht="12.75">
      <c r="I82" s="47" t="s">
        <v>13</v>
      </c>
      <c r="J82" s="48"/>
      <c r="K82" s="16">
        <v>16</v>
      </c>
      <c r="L82" s="18">
        <v>256</v>
      </c>
      <c r="M82" s="17">
        <v>1</v>
      </c>
    </row>
    <row r="83" spans="9:13" ht="12.75">
      <c r="I83" s="45"/>
      <c r="J83" s="49"/>
      <c r="K83" s="68"/>
      <c r="L83" s="97"/>
      <c r="M83" s="36"/>
    </row>
    <row r="84" spans="9:13" ht="12.75">
      <c r="I84" s="51" t="s">
        <v>14</v>
      </c>
      <c r="J84" s="98"/>
      <c r="K84" s="102">
        <v>28.180275344448415</v>
      </c>
      <c r="L84" s="99"/>
      <c r="M84" s="41"/>
    </row>
    <row r="85" spans="9:14" ht="12.75">
      <c r="I85" s="147" t="s">
        <v>69</v>
      </c>
      <c r="J85" s="148"/>
      <c r="K85" s="148"/>
      <c r="L85" s="148"/>
      <c r="M85" s="148"/>
      <c r="N85" s="148"/>
    </row>
    <row r="86" spans="1:14" ht="15">
      <c r="A86" s="19">
        <v>16</v>
      </c>
      <c r="B86" s="110">
        <f>K92</f>
        <v>30.66371760780735</v>
      </c>
      <c r="C86" s="109" t="s">
        <v>54</v>
      </c>
      <c r="D86" s="110">
        <f>K84</f>
        <v>28.180275344448415</v>
      </c>
      <c r="E86" s="111" t="s">
        <v>55</v>
      </c>
      <c r="F86" s="110">
        <f>B86-D86</f>
        <v>2.483442263358935</v>
      </c>
      <c r="G86" t="s">
        <v>64</v>
      </c>
      <c r="I86" s="149"/>
      <c r="J86" s="148"/>
      <c r="K86" s="148"/>
      <c r="L86" s="148"/>
      <c r="M86" s="148"/>
      <c r="N86" s="148"/>
    </row>
    <row r="87" spans="9:13" ht="12.75">
      <c r="I87" s="42" t="s">
        <v>10</v>
      </c>
      <c r="J87" s="43"/>
      <c r="K87" s="65"/>
      <c r="L87" s="96"/>
      <c r="M87" s="66"/>
    </row>
    <row r="88" spans="2:13" ht="12.75">
      <c r="B88" t="s">
        <v>67</v>
      </c>
      <c r="I88" s="45"/>
      <c r="J88" s="30" t="s">
        <v>11</v>
      </c>
      <c r="K88" s="67" t="s">
        <v>1</v>
      </c>
      <c r="L88" s="67" t="s">
        <v>68</v>
      </c>
      <c r="M88" s="46" t="s">
        <v>3</v>
      </c>
    </row>
    <row r="89" spans="2:13" ht="12.75">
      <c r="B89" t="s">
        <v>59</v>
      </c>
      <c r="I89" s="47" t="s">
        <v>12</v>
      </c>
      <c r="J89" s="37">
        <v>44.68967603391269</v>
      </c>
      <c r="K89" s="37">
        <v>-0.9898594546827253</v>
      </c>
      <c r="L89" s="37">
        <v>-0.04818009060245827</v>
      </c>
      <c r="M89" s="36">
        <v>11.662453779688647</v>
      </c>
    </row>
    <row r="90" spans="9:13" ht="12.75">
      <c r="I90" s="47" t="s">
        <v>13</v>
      </c>
      <c r="J90" s="48"/>
      <c r="K90" s="16">
        <v>15</v>
      </c>
      <c r="L90" s="18">
        <v>225</v>
      </c>
      <c r="M90" s="17">
        <v>1</v>
      </c>
    </row>
    <row r="91" spans="2:13" ht="15">
      <c r="B91" s="112">
        <v>-16.705735369092864</v>
      </c>
      <c r="C91" s="109" t="s">
        <v>54</v>
      </c>
      <c r="D91" s="112">
        <v>-20.63458035052554</v>
      </c>
      <c r="E91" s="108" t="s">
        <v>55</v>
      </c>
      <c r="F91" s="9">
        <f>B91-D91</f>
        <v>3.9288449814326754</v>
      </c>
      <c r="G91" t="s">
        <v>64</v>
      </c>
      <c r="I91" s="62"/>
      <c r="J91" s="37"/>
      <c r="K91" s="37"/>
      <c r="L91" s="37"/>
      <c r="M91" s="36"/>
    </row>
    <row r="92" spans="4:13" ht="12.75">
      <c r="D92" s="112"/>
      <c r="I92" s="51" t="s">
        <v>14</v>
      </c>
      <c r="J92" s="98"/>
      <c r="K92" s="102">
        <v>30.66371760780735</v>
      </c>
      <c r="L92" s="99"/>
      <c r="M92" s="41"/>
    </row>
    <row r="94" spans="1:14" ht="12.75">
      <c r="A94" s="19">
        <v>17</v>
      </c>
      <c r="B94" t="s">
        <v>35</v>
      </c>
      <c r="I94" s="26" t="s">
        <v>33</v>
      </c>
      <c r="J94" s="27"/>
      <c r="K94" s="27"/>
      <c r="L94" s="27"/>
      <c r="M94" s="27"/>
      <c r="N94" s="28"/>
    </row>
    <row r="95" spans="9:14" ht="12.75">
      <c r="I95" s="62"/>
      <c r="J95" s="30" t="s">
        <v>11</v>
      </c>
      <c r="K95" s="67" t="s">
        <v>1</v>
      </c>
      <c r="L95" s="67" t="s">
        <v>2</v>
      </c>
      <c r="M95" s="67" t="s">
        <v>3</v>
      </c>
      <c r="N95" s="46" t="s">
        <v>37</v>
      </c>
    </row>
    <row r="96" spans="1:14" ht="12.75">
      <c r="A96" s="19">
        <v>18</v>
      </c>
      <c r="B96" t="s">
        <v>46</v>
      </c>
      <c r="D96" s="19">
        <f>ROUNDDOWN(-M96/N96,0)</f>
        <v>4</v>
      </c>
      <c r="E96" t="s">
        <v>47</v>
      </c>
      <c r="I96" s="38" t="s">
        <v>23</v>
      </c>
      <c r="J96" s="37">
        <v>88.04618532645924</v>
      </c>
      <c r="K96" s="37">
        <v>-2.0924831912591775</v>
      </c>
      <c r="L96" s="37">
        <v>-5.48578962244526</v>
      </c>
      <c r="M96" s="79">
        <v>-39.40467689307741</v>
      </c>
      <c r="N96" s="103">
        <v>8.678435878132746</v>
      </c>
    </row>
    <row r="97" spans="9:14" ht="12.75">
      <c r="I97" s="38" t="s">
        <v>24</v>
      </c>
      <c r="J97" s="37">
        <v>1.8898865034128922</v>
      </c>
      <c r="K97" s="37">
        <v>0.05052054144352789</v>
      </c>
      <c r="L97" s="37">
        <v>0.2424269716310919</v>
      </c>
      <c r="M97" s="37">
        <v>1.9758123768887115</v>
      </c>
      <c r="N97" s="36">
        <v>0.3047610173874896</v>
      </c>
    </row>
    <row r="98" spans="2:14" ht="12.75">
      <c r="B98" t="s">
        <v>43</v>
      </c>
      <c r="I98" s="38" t="s">
        <v>25</v>
      </c>
      <c r="J98" s="58">
        <v>46.58808090721805</v>
      </c>
      <c r="K98" s="58">
        <v>-41.41846329177144</v>
      </c>
      <c r="L98" s="58">
        <v>-22.62862743999106</v>
      </c>
      <c r="M98" s="58">
        <v>-19.943531761415265</v>
      </c>
      <c r="N98" s="59">
        <v>28.47620063919958</v>
      </c>
    </row>
    <row r="99" spans="9:14" ht="12.75">
      <c r="I99" s="83" t="s">
        <v>26</v>
      </c>
      <c r="J99" s="84">
        <v>3.622416057308958E-167</v>
      </c>
      <c r="K99" s="84">
        <v>1.1075235061182055E-149</v>
      </c>
      <c r="L99" s="84">
        <v>1.7239412340857644E-74</v>
      </c>
      <c r="M99" s="84">
        <v>1.3689698833051842E-62</v>
      </c>
      <c r="N99" s="85">
        <v>9.573487735042185E-100</v>
      </c>
    </row>
    <row r="100" spans="2:14" ht="12.75">
      <c r="B100" s="78">
        <f>M96</f>
        <v>-39.40467689307741</v>
      </c>
      <c r="C100" s="108" t="s">
        <v>44</v>
      </c>
      <c r="D100" s="78">
        <f>N96</f>
        <v>8.678435878132746</v>
      </c>
      <c r="E100" t="s">
        <v>45</v>
      </c>
      <c r="I100" s="8"/>
      <c r="K100" s="9"/>
      <c r="L100" s="9"/>
      <c r="M100" s="9"/>
      <c r="N100" s="9"/>
    </row>
    <row r="102" spans="2:9" ht="12.75">
      <c r="B102" t="s">
        <v>56</v>
      </c>
      <c r="I102" s="8"/>
    </row>
    <row r="103" spans="9:14" ht="12.75">
      <c r="I103" s="13"/>
      <c r="K103" s="14"/>
      <c r="L103" s="14"/>
      <c r="N103" s="15"/>
    </row>
    <row r="104" spans="2:14" ht="12.75">
      <c r="B104" t="s">
        <v>65</v>
      </c>
      <c r="C104" s="94" t="s">
        <v>57</v>
      </c>
      <c r="D104" s="9">
        <f>-B100/D100</f>
        <v>4.540527515144322</v>
      </c>
      <c r="E104" t="s">
        <v>48</v>
      </c>
      <c r="I104" s="13"/>
      <c r="K104" s="14"/>
      <c r="L104" s="14"/>
      <c r="N104" s="15"/>
    </row>
  </sheetData>
  <sheetProtection/>
  <mergeCells count="2">
    <mergeCell ref="I85:N86"/>
    <mergeCell ref="B1:F1"/>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Q424"/>
  <sheetViews>
    <sheetView showGridLines="0" zoomScalePageLayoutView="0" workbookViewId="0" topLeftCell="A1">
      <selection activeCell="B1" sqref="B1:H1"/>
    </sheetView>
  </sheetViews>
  <sheetFormatPr defaultColWidth="9.140625" defaultRowHeight="12.75"/>
  <cols>
    <col min="1" max="7" width="9.140625" style="19" customWidth="1"/>
    <col min="8" max="8" width="9.140625" style="142" customWidth="1"/>
  </cols>
  <sheetData>
    <row r="1" spans="2:8" ht="15.75">
      <c r="B1" s="150" t="s">
        <v>76</v>
      </c>
      <c r="C1" s="150"/>
      <c r="D1" s="150"/>
      <c r="E1" s="150"/>
      <c r="F1" s="150"/>
      <c r="G1" s="150"/>
      <c r="H1" s="150"/>
    </row>
    <row r="2" spans="10:15" ht="12.75">
      <c r="J2" s="20" t="s">
        <v>99</v>
      </c>
      <c r="K2" s="20" t="s">
        <v>100</v>
      </c>
      <c r="L2" s="145">
        <v>4</v>
      </c>
      <c r="M2" s="20" t="s">
        <v>97</v>
      </c>
      <c r="N2" s="20"/>
      <c r="O2" s="20"/>
    </row>
    <row r="3" spans="1:17" ht="12.75">
      <c r="A3" s="1" t="s">
        <v>0</v>
      </c>
      <c r="B3" s="1" t="s">
        <v>1</v>
      </c>
      <c r="C3" s="1" t="s">
        <v>36</v>
      </c>
      <c r="D3" s="1" t="s">
        <v>2</v>
      </c>
      <c r="E3" s="1" t="s">
        <v>3</v>
      </c>
      <c r="F3" s="1" t="s">
        <v>37</v>
      </c>
      <c r="G3" s="156" t="s">
        <v>38</v>
      </c>
      <c r="H3" s="155" t="s">
        <v>39</v>
      </c>
      <c r="I3" s="1"/>
      <c r="J3" s="3"/>
      <c r="K3" s="3"/>
      <c r="L3" s="2"/>
      <c r="M3" s="2"/>
      <c r="N3" s="2"/>
      <c r="O3" s="2"/>
      <c r="P3" s="2"/>
      <c r="Q3" s="2"/>
    </row>
    <row r="4" spans="1:16" ht="12.75">
      <c r="A4" s="140">
        <v>-11</v>
      </c>
      <c r="B4" s="140">
        <v>18</v>
      </c>
      <c r="C4" s="140">
        <v>324</v>
      </c>
      <c r="D4" s="140">
        <v>10</v>
      </c>
      <c r="E4" s="140">
        <v>0</v>
      </c>
      <c r="F4" s="140">
        <v>0</v>
      </c>
      <c r="G4" s="157">
        <f>IF(D4&lt;=$L$2,0,1)</f>
        <v>1</v>
      </c>
      <c r="H4" s="152">
        <f>$K$6+$L$6*B4+$M$6*C4+$N$6*D4+$O$6*G4+$P$6*D4*G4</f>
        <v>42.42207319657237</v>
      </c>
      <c r="I4" s="3"/>
      <c r="J4" s="26" t="s">
        <v>33</v>
      </c>
      <c r="K4" s="27"/>
      <c r="L4" s="27"/>
      <c r="M4" s="27"/>
      <c r="N4" s="27"/>
      <c r="O4" s="27"/>
      <c r="P4" s="28"/>
    </row>
    <row r="5" spans="1:16" ht="12.75">
      <c r="A5" s="140">
        <v>55</v>
      </c>
      <c r="B5" s="140">
        <v>5</v>
      </c>
      <c r="C5" s="140">
        <v>25</v>
      </c>
      <c r="D5" s="140">
        <v>5</v>
      </c>
      <c r="E5" s="140">
        <v>1</v>
      </c>
      <c r="F5" s="140">
        <v>5</v>
      </c>
      <c r="G5" s="158">
        <f aca="true" t="shared" si="0" ref="G5:G68">IF(D5&lt;=$L$2,0,1)</f>
        <v>1</v>
      </c>
      <c r="H5" s="153">
        <f aca="true" t="shared" si="1" ref="H5:H68">$K$6+$L$6*B5+$M$6*C5+$N$6*D5+$O$6*G5+$P$6*D5*G5</f>
        <v>54.45573407242069</v>
      </c>
      <c r="I5" s="3"/>
      <c r="J5" s="62"/>
      <c r="K5" s="30" t="s">
        <v>11</v>
      </c>
      <c r="L5" s="67" t="s">
        <v>1</v>
      </c>
      <c r="M5" s="67" t="s">
        <v>36</v>
      </c>
      <c r="N5" s="67" t="s">
        <v>2</v>
      </c>
      <c r="O5" s="67" t="s">
        <v>3</v>
      </c>
      <c r="P5" s="46" t="s">
        <v>37</v>
      </c>
    </row>
    <row r="6" spans="1:16" ht="12.75">
      <c r="A6" s="140">
        <v>48</v>
      </c>
      <c r="B6" s="140">
        <v>4</v>
      </c>
      <c r="C6" s="140">
        <v>16</v>
      </c>
      <c r="D6" s="140">
        <v>2</v>
      </c>
      <c r="E6" s="140">
        <v>1</v>
      </c>
      <c r="F6" s="140">
        <v>2</v>
      </c>
      <c r="G6" s="158">
        <f t="shared" si="0"/>
        <v>0</v>
      </c>
      <c r="H6" s="153">
        <f t="shared" si="1"/>
        <v>68.84060054367222</v>
      </c>
      <c r="I6" s="3"/>
      <c r="J6" s="38" t="s">
        <v>23</v>
      </c>
      <c r="K6" s="37">
        <v>84.40169313013337</v>
      </c>
      <c r="L6" s="37">
        <v>-0.8666595480576604</v>
      </c>
      <c r="M6" s="37">
        <v>-0.05561653851002572</v>
      </c>
      <c r="N6" s="37">
        <v>-5.6022948890350435</v>
      </c>
      <c r="O6" s="37">
        <v>-40.08450611807268</v>
      </c>
      <c r="P6" s="36">
        <v>8.774746541714833</v>
      </c>
    </row>
    <row r="7" spans="1:16" ht="12.75">
      <c r="A7" s="140">
        <v>58</v>
      </c>
      <c r="B7" s="140">
        <v>1</v>
      </c>
      <c r="C7" s="140">
        <v>1</v>
      </c>
      <c r="D7" s="140">
        <v>6</v>
      </c>
      <c r="E7" s="140">
        <v>1</v>
      </c>
      <c r="F7" s="140">
        <v>6</v>
      </c>
      <c r="G7" s="158">
        <f t="shared" si="0"/>
        <v>1</v>
      </c>
      <c r="H7" s="153">
        <f t="shared" si="1"/>
        <v>62.42962084157175</v>
      </c>
      <c r="I7" s="3"/>
      <c r="J7" s="38" t="s">
        <v>24</v>
      </c>
      <c r="K7" s="37">
        <v>1.7749343131807853</v>
      </c>
      <c r="L7" s="37">
        <v>0.14292786624595494</v>
      </c>
      <c r="M7" s="37">
        <v>0.006136407676941763</v>
      </c>
      <c r="N7" s="37">
        <v>0.22213377141939045</v>
      </c>
      <c r="O7" s="37">
        <v>1.8089420024891423</v>
      </c>
      <c r="P7" s="36">
        <v>0.2789844158925973</v>
      </c>
    </row>
    <row r="8" spans="1:16" ht="12.75">
      <c r="A8" s="140">
        <v>45</v>
      </c>
      <c r="B8" s="140">
        <v>8</v>
      </c>
      <c r="C8" s="140">
        <v>64</v>
      </c>
      <c r="D8" s="140">
        <v>4</v>
      </c>
      <c r="E8" s="140">
        <v>1</v>
      </c>
      <c r="F8" s="140">
        <v>4</v>
      </c>
      <c r="G8" s="158">
        <f t="shared" si="0"/>
        <v>0</v>
      </c>
      <c r="H8" s="153">
        <f t="shared" si="1"/>
        <v>51.49977872489026</v>
      </c>
      <c r="I8" s="3"/>
      <c r="J8" s="38" t="s">
        <v>25</v>
      </c>
      <c r="K8" s="58">
        <v>47.55200939176201</v>
      </c>
      <c r="L8" s="58">
        <v>-6.063614960614359</v>
      </c>
      <c r="M8" s="58">
        <v>-9.06337085767803</v>
      </c>
      <c r="N8" s="58">
        <v>-25.220365427721763</v>
      </c>
      <c r="O8" s="58">
        <v>-22.159088606995446</v>
      </c>
      <c r="P8" s="59">
        <v>31.45246129121747</v>
      </c>
    </row>
    <row r="9" spans="1:16" ht="12.75">
      <c r="A9" s="140">
        <v>40</v>
      </c>
      <c r="B9" s="140">
        <v>3</v>
      </c>
      <c r="C9" s="140">
        <v>9</v>
      </c>
      <c r="D9" s="140">
        <v>1</v>
      </c>
      <c r="E9" s="140">
        <v>1</v>
      </c>
      <c r="F9" s="140">
        <v>1</v>
      </c>
      <c r="G9" s="158">
        <f t="shared" si="0"/>
        <v>0</v>
      </c>
      <c r="H9" s="153">
        <f t="shared" si="1"/>
        <v>75.69887075033512</v>
      </c>
      <c r="I9" s="3"/>
      <c r="J9" s="74" t="s">
        <v>26</v>
      </c>
      <c r="K9" s="113">
        <v>4.614732122083528E-170</v>
      </c>
      <c r="L9" s="113">
        <v>2.995455750631222E-09</v>
      </c>
      <c r="M9" s="113">
        <v>5.050007627234678E-18</v>
      </c>
      <c r="N9" s="113">
        <v>9.072512084035693E-86</v>
      </c>
      <c r="O9" s="113">
        <v>2.307642687706543E-72</v>
      </c>
      <c r="P9" s="114">
        <v>6.577756086184698E-112</v>
      </c>
    </row>
    <row r="10" spans="1:16" ht="12.75">
      <c r="A10" s="140">
        <v>39</v>
      </c>
      <c r="B10" s="140">
        <v>12</v>
      </c>
      <c r="C10" s="140">
        <v>144</v>
      </c>
      <c r="D10" s="140">
        <v>4</v>
      </c>
      <c r="E10" s="140">
        <v>1</v>
      </c>
      <c r="F10" s="140">
        <v>4</v>
      </c>
      <c r="G10" s="158">
        <f t="shared" si="0"/>
        <v>0</v>
      </c>
      <c r="H10" s="153">
        <f t="shared" si="1"/>
        <v>43.583817451857556</v>
      </c>
      <c r="I10" s="3"/>
      <c r="J10" s="38" t="s">
        <v>27</v>
      </c>
      <c r="K10" s="37"/>
      <c r="L10" s="58">
        <v>-0.3022848232891854</v>
      </c>
      <c r="M10" s="58">
        <v>-0.45194582292004937</v>
      </c>
      <c r="N10" s="58">
        <v>-0.8372440333589096</v>
      </c>
      <c r="O10" s="58">
        <v>-1.0570601225676826</v>
      </c>
      <c r="P10" s="59">
        <v>1.203445835829004</v>
      </c>
    </row>
    <row r="11" spans="1:16" ht="12.75">
      <c r="A11" s="140">
        <v>74</v>
      </c>
      <c r="B11" s="141">
        <v>1</v>
      </c>
      <c r="C11" s="140">
        <v>1</v>
      </c>
      <c r="D11" s="141">
        <v>6</v>
      </c>
      <c r="E11" s="141">
        <v>1</v>
      </c>
      <c r="F11" s="140">
        <v>6</v>
      </c>
      <c r="G11" s="158">
        <f t="shared" si="0"/>
        <v>1</v>
      </c>
      <c r="H11" s="153">
        <f t="shared" si="1"/>
        <v>62.42962084157175</v>
      </c>
      <c r="I11" s="4"/>
      <c r="J11" s="62"/>
      <c r="K11" s="37"/>
      <c r="L11" s="37"/>
      <c r="M11" s="37"/>
      <c r="N11" s="37"/>
      <c r="O11" s="37"/>
      <c r="P11" s="36"/>
    </row>
    <row r="12" spans="1:16" ht="12.75">
      <c r="A12" s="140">
        <v>43</v>
      </c>
      <c r="B12" s="141">
        <v>3</v>
      </c>
      <c r="C12" s="140">
        <v>9</v>
      </c>
      <c r="D12" s="141">
        <v>2</v>
      </c>
      <c r="E12" s="141">
        <v>1</v>
      </c>
      <c r="F12" s="140">
        <v>2</v>
      </c>
      <c r="G12" s="158">
        <f t="shared" si="0"/>
        <v>0</v>
      </c>
      <c r="H12" s="153">
        <f t="shared" si="1"/>
        <v>70.09657586130007</v>
      </c>
      <c r="I12" s="4"/>
      <c r="J12" s="38" t="s">
        <v>16</v>
      </c>
      <c r="K12" s="37"/>
      <c r="L12" s="37">
        <v>6.074851995316907</v>
      </c>
      <c r="M12" s="37"/>
      <c r="N12" s="37"/>
      <c r="O12" s="37"/>
      <c r="P12" s="36"/>
    </row>
    <row r="13" spans="1:16" ht="12.75">
      <c r="A13" s="140">
        <v>-6</v>
      </c>
      <c r="B13" s="141">
        <v>17</v>
      </c>
      <c r="C13" s="140">
        <v>289</v>
      </c>
      <c r="D13" s="141">
        <v>8</v>
      </c>
      <c r="E13" s="141">
        <v>0</v>
      </c>
      <c r="F13" s="140">
        <v>0</v>
      </c>
      <c r="G13" s="158">
        <f t="shared" si="0"/>
        <v>1</v>
      </c>
      <c r="H13" s="153">
        <f t="shared" si="1"/>
        <v>38.890408287121346</v>
      </c>
      <c r="I13" s="4"/>
      <c r="J13" s="74" t="s">
        <v>28</v>
      </c>
      <c r="K13" s="37"/>
      <c r="L13" s="75">
        <v>0.8923659989006318</v>
      </c>
      <c r="M13" s="75"/>
      <c r="N13" s="37"/>
      <c r="O13" s="97"/>
      <c r="P13" s="115"/>
    </row>
    <row r="14" spans="1:16" ht="12.75">
      <c r="A14" s="140">
        <v>22</v>
      </c>
      <c r="B14" s="141">
        <v>14</v>
      </c>
      <c r="C14" s="140">
        <v>196</v>
      </c>
      <c r="D14" s="141">
        <v>7</v>
      </c>
      <c r="E14" s="141">
        <v>0</v>
      </c>
      <c r="F14" s="140">
        <v>0</v>
      </c>
      <c r="G14" s="158">
        <f t="shared" si="0"/>
        <v>1</v>
      </c>
      <c r="H14" s="153">
        <f t="shared" si="1"/>
        <v>43.49027336004692</v>
      </c>
      <c r="I14" s="4"/>
      <c r="J14" s="83" t="s">
        <v>29</v>
      </c>
      <c r="K14" s="64"/>
      <c r="L14" s="116">
        <v>0.8910692037066635</v>
      </c>
      <c r="M14" s="116"/>
      <c r="N14" s="64"/>
      <c r="O14" s="99"/>
      <c r="P14" s="117"/>
    </row>
    <row r="15" spans="1:11" ht="13.5" thickBot="1">
      <c r="A15" s="140">
        <v>36</v>
      </c>
      <c r="B15" s="141">
        <v>10</v>
      </c>
      <c r="C15" s="140">
        <v>100</v>
      </c>
      <c r="D15" s="141">
        <v>7</v>
      </c>
      <c r="E15" s="141">
        <v>0</v>
      </c>
      <c r="F15" s="140">
        <v>0</v>
      </c>
      <c r="G15" s="158">
        <f t="shared" si="0"/>
        <v>1</v>
      </c>
      <c r="H15" s="153">
        <f t="shared" si="1"/>
        <v>52.29609924924004</v>
      </c>
      <c r="I15" s="4"/>
      <c r="J15" s="20"/>
      <c r="K15" s="20"/>
    </row>
    <row r="16" spans="1:15" ht="12.75">
      <c r="A16" s="140">
        <v>3</v>
      </c>
      <c r="B16" s="141">
        <v>19</v>
      </c>
      <c r="C16" s="140">
        <v>361</v>
      </c>
      <c r="D16" s="141">
        <v>8</v>
      </c>
      <c r="E16" s="141">
        <v>0</v>
      </c>
      <c r="F16" s="140">
        <v>0</v>
      </c>
      <c r="G16" s="158">
        <f t="shared" si="0"/>
        <v>1</v>
      </c>
      <c r="H16" s="153">
        <f t="shared" si="1"/>
        <v>33.15269841828417</v>
      </c>
      <c r="I16" s="4"/>
      <c r="J16" s="118" t="s">
        <v>98</v>
      </c>
      <c r="K16" s="119"/>
      <c r="L16" s="119"/>
      <c r="M16" s="119"/>
      <c r="N16" s="120"/>
      <c r="O16" s="121"/>
    </row>
    <row r="17" spans="1:15" ht="12.75">
      <c r="A17" s="140">
        <v>13</v>
      </c>
      <c r="B17" s="141">
        <v>15</v>
      </c>
      <c r="C17" s="140">
        <v>225</v>
      </c>
      <c r="D17" s="141">
        <v>1</v>
      </c>
      <c r="E17" s="141">
        <v>1</v>
      </c>
      <c r="F17" s="140">
        <v>1</v>
      </c>
      <c r="G17" s="158">
        <f t="shared" si="0"/>
        <v>0</v>
      </c>
      <c r="H17" s="153">
        <f t="shared" si="1"/>
        <v>53.28578385547763</v>
      </c>
      <c r="I17" s="4"/>
      <c r="J17" s="122" t="s">
        <v>62</v>
      </c>
      <c r="K17" s="123"/>
      <c r="L17" s="123"/>
      <c r="M17" s="123"/>
      <c r="N17" s="37"/>
      <c r="O17" s="124"/>
    </row>
    <row r="18" spans="1:15" ht="12.75">
      <c r="A18" s="140">
        <v>28</v>
      </c>
      <c r="B18" s="141">
        <v>12</v>
      </c>
      <c r="C18" s="140">
        <v>144</v>
      </c>
      <c r="D18" s="141">
        <v>3</v>
      </c>
      <c r="E18" s="141">
        <v>1</v>
      </c>
      <c r="F18" s="140">
        <v>3</v>
      </c>
      <c r="G18" s="158">
        <f t="shared" si="0"/>
        <v>0</v>
      </c>
      <c r="H18" s="153">
        <f t="shared" si="1"/>
        <v>49.1861123408926</v>
      </c>
      <c r="I18" s="4"/>
      <c r="J18" s="122" t="s">
        <v>63</v>
      </c>
      <c r="K18" s="123"/>
      <c r="L18" s="123"/>
      <c r="M18" s="123"/>
      <c r="N18" s="37"/>
      <c r="O18" s="124"/>
    </row>
    <row r="19" spans="1:15" ht="12.75">
      <c r="A19" s="140">
        <v>22</v>
      </c>
      <c r="B19" s="141">
        <v>4</v>
      </c>
      <c r="C19" s="140">
        <v>16</v>
      </c>
      <c r="D19" s="141">
        <v>9</v>
      </c>
      <c r="E19" s="141">
        <v>0</v>
      </c>
      <c r="F19" s="140">
        <v>0</v>
      </c>
      <c r="G19" s="158">
        <f t="shared" si="0"/>
        <v>1</v>
      </c>
      <c r="H19" s="153">
        <f t="shared" si="1"/>
        <v>68.51274907778773</v>
      </c>
      <c r="I19" s="4"/>
      <c r="J19" s="122"/>
      <c r="K19" s="123"/>
      <c r="L19" s="123"/>
      <c r="M19" s="123"/>
      <c r="N19" s="37"/>
      <c r="O19" s="124"/>
    </row>
    <row r="20" spans="1:15" ht="13.5" thickBot="1">
      <c r="A20" s="140">
        <v>43</v>
      </c>
      <c r="B20" s="141">
        <v>8</v>
      </c>
      <c r="C20" s="140">
        <v>64</v>
      </c>
      <c r="D20" s="141">
        <v>4</v>
      </c>
      <c r="E20" s="141">
        <v>1</v>
      </c>
      <c r="F20" s="140">
        <v>4</v>
      </c>
      <c r="G20" s="158">
        <f t="shared" si="0"/>
        <v>0</v>
      </c>
      <c r="H20" s="153">
        <f t="shared" si="1"/>
        <v>51.49977872489026</v>
      </c>
      <c r="I20" s="4"/>
      <c r="J20" s="125"/>
      <c r="K20" s="126">
        <f>AVERAGE(A4:A424)</f>
        <v>34.919239904988125</v>
      </c>
      <c r="L20" s="127" t="s">
        <v>61</v>
      </c>
      <c r="M20" s="126">
        <f>AVERAGE(H4:H424)</f>
        <v>51.60846361188039</v>
      </c>
      <c r="N20" s="5"/>
      <c r="O20" s="128"/>
    </row>
    <row r="21" spans="1:11" ht="12.75">
      <c r="A21" s="140">
        <v>48</v>
      </c>
      <c r="B21" s="141">
        <v>8</v>
      </c>
      <c r="C21" s="140">
        <v>64</v>
      </c>
      <c r="D21" s="141">
        <v>5</v>
      </c>
      <c r="E21" s="141">
        <v>1</v>
      </c>
      <c r="F21" s="140">
        <v>5</v>
      </c>
      <c r="G21" s="158">
        <f t="shared" si="0"/>
        <v>1</v>
      </c>
      <c r="H21" s="153">
        <f t="shared" si="1"/>
        <v>49.686710426356704</v>
      </c>
      <c r="I21" s="4"/>
      <c r="J21" s="20"/>
      <c r="K21" s="20"/>
    </row>
    <row r="22" spans="1:10" ht="12.75">
      <c r="A22" s="140">
        <v>39</v>
      </c>
      <c r="B22" s="19">
        <v>10</v>
      </c>
      <c r="C22" s="140">
        <v>100</v>
      </c>
      <c r="D22" s="19">
        <v>5</v>
      </c>
      <c r="E22" s="19">
        <v>0</v>
      </c>
      <c r="F22" s="140">
        <v>0</v>
      </c>
      <c r="G22" s="158">
        <f t="shared" si="0"/>
        <v>1</v>
      </c>
      <c r="H22" s="153">
        <f t="shared" si="1"/>
        <v>45.95119594388046</v>
      </c>
      <c r="J22" s="6" t="s">
        <v>70</v>
      </c>
    </row>
    <row r="23" spans="1:8" ht="12.75">
      <c r="A23" s="140">
        <v>35</v>
      </c>
      <c r="B23" s="19">
        <v>5</v>
      </c>
      <c r="C23" s="140">
        <v>25</v>
      </c>
      <c r="D23" s="19">
        <v>9</v>
      </c>
      <c r="E23" s="19">
        <v>0</v>
      </c>
      <c r="F23" s="140">
        <v>0</v>
      </c>
      <c r="G23" s="158">
        <f t="shared" si="0"/>
        <v>1</v>
      </c>
      <c r="H23" s="153">
        <f t="shared" si="1"/>
        <v>67.14554068313984</v>
      </c>
    </row>
    <row r="24" spans="1:10" ht="12.75">
      <c r="A24" s="140">
        <v>45</v>
      </c>
      <c r="B24" s="19">
        <v>2</v>
      </c>
      <c r="C24" s="140">
        <v>4</v>
      </c>
      <c r="D24" s="19">
        <v>7</v>
      </c>
      <c r="E24" s="19">
        <v>0</v>
      </c>
      <c r="F24" s="140">
        <v>0</v>
      </c>
      <c r="G24" s="158">
        <f t="shared" si="0"/>
        <v>1</v>
      </c>
      <c r="H24" s="153">
        <f t="shared" si="1"/>
        <v>64.56856333066378</v>
      </c>
      <c r="J24" t="s">
        <v>80</v>
      </c>
    </row>
    <row r="25" spans="1:10" ht="12.75">
      <c r="A25" s="140">
        <v>43</v>
      </c>
      <c r="B25" s="19">
        <v>12</v>
      </c>
      <c r="C25" s="140">
        <v>144</v>
      </c>
      <c r="D25" s="19">
        <v>7</v>
      </c>
      <c r="E25" s="19">
        <v>1</v>
      </c>
      <c r="F25" s="140">
        <v>7</v>
      </c>
      <c r="G25" s="158">
        <f t="shared" si="0"/>
        <v>1</v>
      </c>
      <c r="H25" s="153">
        <f t="shared" si="1"/>
        <v>48.11565245868358</v>
      </c>
      <c r="J25" t="s">
        <v>81</v>
      </c>
    </row>
    <row r="26" spans="1:10" ht="12.75">
      <c r="A26" s="140">
        <v>34</v>
      </c>
      <c r="B26" s="19">
        <v>13</v>
      </c>
      <c r="C26" s="140">
        <v>169</v>
      </c>
      <c r="D26" s="19">
        <v>1</v>
      </c>
      <c r="E26" s="19">
        <v>1</v>
      </c>
      <c r="F26" s="140">
        <v>1</v>
      </c>
      <c r="G26" s="158">
        <f t="shared" si="0"/>
        <v>0</v>
      </c>
      <c r="H26" s="153">
        <f t="shared" si="1"/>
        <v>58.133629108154395</v>
      </c>
      <c r="J26" t="s">
        <v>82</v>
      </c>
    </row>
    <row r="27" spans="1:10" ht="12.75">
      <c r="A27" s="140">
        <v>21</v>
      </c>
      <c r="B27" s="19">
        <v>18</v>
      </c>
      <c r="C27" s="140">
        <v>324</v>
      </c>
      <c r="D27" s="19">
        <v>2</v>
      </c>
      <c r="E27" s="19">
        <v>1</v>
      </c>
      <c r="F27" s="140">
        <v>2</v>
      </c>
      <c r="G27" s="158">
        <f t="shared" si="0"/>
        <v>0</v>
      </c>
      <c r="H27" s="153">
        <f t="shared" si="1"/>
        <v>39.577473009777066</v>
      </c>
      <c r="J27" t="s">
        <v>83</v>
      </c>
    </row>
    <row r="28" spans="1:10" ht="12.75">
      <c r="A28" s="140">
        <v>54</v>
      </c>
      <c r="B28" s="19">
        <v>1</v>
      </c>
      <c r="C28" s="140">
        <v>1</v>
      </c>
      <c r="D28" s="19">
        <v>3</v>
      </c>
      <c r="E28" s="19">
        <v>1</v>
      </c>
      <c r="F28" s="140">
        <v>3</v>
      </c>
      <c r="G28" s="158">
        <f t="shared" si="0"/>
        <v>0</v>
      </c>
      <c r="H28" s="153">
        <f t="shared" si="1"/>
        <v>66.67253237646057</v>
      </c>
      <c r="J28" t="s">
        <v>84</v>
      </c>
    </row>
    <row r="29" spans="1:10" ht="12.75">
      <c r="A29" s="140">
        <v>27</v>
      </c>
      <c r="B29" s="19">
        <v>9</v>
      </c>
      <c r="C29" s="140">
        <v>81</v>
      </c>
      <c r="D29" s="19">
        <v>7</v>
      </c>
      <c r="E29" s="19">
        <v>0</v>
      </c>
      <c r="F29" s="140">
        <v>0</v>
      </c>
      <c r="G29" s="158">
        <f t="shared" si="0"/>
        <v>1</v>
      </c>
      <c r="H29" s="153">
        <f t="shared" si="1"/>
        <v>54.21947302898818</v>
      </c>
      <c r="J29" t="s">
        <v>85</v>
      </c>
    </row>
    <row r="30" spans="1:8" ht="12.75">
      <c r="A30" s="140">
        <v>50</v>
      </c>
      <c r="B30" s="19">
        <v>0</v>
      </c>
      <c r="C30" s="140">
        <v>0</v>
      </c>
      <c r="D30" s="19">
        <v>7</v>
      </c>
      <c r="E30" s="19">
        <v>0</v>
      </c>
      <c r="F30" s="140">
        <v>0</v>
      </c>
      <c r="G30" s="158">
        <f t="shared" si="0"/>
        <v>1</v>
      </c>
      <c r="H30" s="153">
        <f t="shared" si="1"/>
        <v>66.52434858081921</v>
      </c>
    </row>
    <row r="31" spans="1:10" ht="12.75">
      <c r="A31" s="140">
        <v>50</v>
      </c>
      <c r="B31" s="19">
        <v>13</v>
      </c>
      <c r="C31" s="140">
        <v>169</v>
      </c>
      <c r="D31" s="19">
        <v>7</v>
      </c>
      <c r="E31" s="19">
        <v>1</v>
      </c>
      <c r="F31" s="140">
        <v>7</v>
      </c>
      <c r="G31" s="158">
        <f t="shared" si="0"/>
        <v>1</v>
      </c>
      <c r="H31" s="153">
        <f t="shared" si="1"/>
        <v>45.858579447875286</v>
      </c>
      <c r="J31" t="s">
        <v>86</v>
      </c>
    </row>
    <row r="32" spans="1:10" ht="12.75">
      <c r="A32" s="140">
        <v>48</v>
      </c>
      <c r="B32" s="19">
        <v>0</v>
      </c>
      <c r="C32" s="140">
        <v>0</v>
      </c>
      <c r="D32" s="19">
        <v>1</v>
      </c>
      <c r="E32" s="19">
        <v>1</v>
      </c>
      <c r="F32" s="140">
        <v>1</v>
      </c>
      <c r="G32" s="158">
        <f t="shared" si="0"/>
        <v>0</v>
      </c>
      <c r="H32" s="153">
        <f t="shared" si="1"/>
        <v>78.79939824109832</v>
      </c>
      <c r="J32" t="s">
        <v>87</v>
      </c>
    </row>
    <row r="33" spans="1:10" ht="12.75">
      <c r="A33" s="140">
        <v>36</v>
      </c>
      <c r="B33" s="19">
        <v>10</v>
      </c>
      <c r="C33" s="140">
        <v>100</v>
      </c>
      <c r="D33" s="19">
        <v>1</v>
      </c>
      <c r="E33" s="19">
        <v>1</v>
      </c>
      <c r="F33" s="140">
        <v>1</v>
      </c>
      <c r="G33" s="158">
        <f t="shared" si="0"/>
        <v>0</v>
      </c>
      <c r="H33" s="153">
        <f t="shared" si="1"/>
        <v>64.57114890951914</v>
      </c>
      <c r="J33" t="s">
        <v>88</v>
      </c>
    </row>
    <row r="34" spans="1:10" ht="12.75">
      <c r="A34" s="140">
        <v>52</v>
      </c>
      <c r="B34" s="19">
        <v>12</v>
      </c>
      <c r="C34" s="140">
        <v>144</v>
      </c>
      <c r="D34" s="19">
        <v>5</v>
      </c>
      <c r="E34" s="19">
        <v>1</v>
      </c>
      <c r="F34" s="140">
        <v>5</v>
      </c>
      <c r="G34" s="158">
        <f t="shared" si="0"/>
        <v>1</v>
      </c>
      <c r="H34" s="153">
        <f t="shared" si="1"/>
        <v>41.770749153324</v>
      </c>
      <c r="J34" t="s">
        <v>89</v>
      </c>
    </row>
    <row r="35" spans="1:8" ht="12.75">
      <c r="A35" s="140">
        <v>21</v>
      </c>
      <c r="B35" s="19">
        <v>21</v>
      </c>
      <c r="C35" s="140">
        <v>441</v>
      </c>
      <c r="D35" s="19">
        <v>6</v>
      </c>
      <c r="E35" s="19">
        <v>1</v>
      </c>
      <c r="F35" s="140">
        <v>6</v>
      </c>
      <c r="G35" s="158">
        <f t="shared" si="0"/>
        <v>1</v>
      </c>
      <c r="H35" s="153">
        <f t="shared" si="1"/>
        <v>20.625152936007204</v>
      </c>
    </row>
    <row r="36" spans="1:10" ht="12.75">
      <c r="A36" s="140">
        <v>19</v>
      </c>
      <c r="B36" s="19">
        <v>11</v>
      </c>
      <c r="C36" s="140">
        <v>121</v>
      </c>
      <c r="D36" s="19">
        <v>9</v>
      </c>
      <c r="E36" s="19">
        <v>0</v>
      </c>
      <c r="F36" s="140">
        <v>0</v>
      </c>
      <c r="G36" s="158">
        <f t="shared" si="0"/>
        <v>1</v>
      </c>
      <c r="H36" s="153">
        <f t="shared" si="1"/>
        <v>56.60639569783141</v>
      </c>
      <c r="J36" t="s">
        <v>90</v>
      </c>
    </row>
    <row r="37" spans="1:10" ht="12.75">
      <c r="A37" s="140">
        <v>38</v>
      </c>
      <c r="B37" s="19">
        <v>7</v>
      </c>
      <c r="C37" s="140">
        <v>49</v>
      </c>
      <c r="D37" s="19">
        <v>2</v>
      </c>
      <c r="E37" s="19">
        <v>1</v>
      </c>
      <c r="F37" s="140">
        <v>2</v>
      </c>
      <c r="G37" s="158">
        <f t="shared" si="0"/>
        <v>0</v>
      </c>
      <c r="H37" s="153">
        <f t="shared" si="1"/>
        <v>64.40527612866839</v>
      </c>
      <c r="J37" t="s">
        <v>91</v>
      </c>
    </row>
    <row r="38" spans="1:10" ht="12.75">
      <c r="A38" s="140">
        <v>24</v>
      </c>
      <c r="B38" s="19">
        <v>15</v>
      </c>
      <c r="C38" s="140">
        <v>225</v>
      </c>
      <c r="D38" s="19">
        <v>4</v>
      </c>
      <c r="E38" s="19">
        <v>1</v>
      </c>
      <c r="F38" s="140">
        <v>4</v>
      </c>
      <c r="G38" s="158">
        <f t="shared" si="0"/>
        <v>0</v>
      </c>
      <c r="H38" s="153">
        <f t="shared" si="1"/>
        <v>36.4788991883725</v>
      </c>
      <c r="J38" t="s">
        <v>92</v>
      </c>
    </row>
    <row r="39" spans="1:10" ht="12.75">
      <c r="A39" s="140">
        <v>14</v>
      </c>
      <c r="B39" s="19">
        <v>22</v>
      </c>
      <c r="C39" s="140">
        <v>484</v>
      </c>
      <c r="D39" s="19">
        <v>4</v>
      </c>
      <c r="E39" s="19">
        <v>0</v>
      </c>
      <c r="F39" s="140">
        <v>0</v>
      </c>
      <c r="G39" s="158">
        <f t="shared" si="0"/>
        <v>0</v>
      </c>
      <c r="H39" s="153">
        <f t="shared" si="1"/>
        <v>16.007598877872212</v>
      </c>
      <c r="J39" t="s">
        <v>101</v>
      </c>
    </row>
    <row r="40" spans="1:10" ht="12.75">
      <c r="A40" s="140">
        <v>35</v>
      </c>
      <c r="B40" s="19">
        <v>8</v>
      </c>
      <c r="C40" s="140">
        <v>64</v>
      </c>
      <c r="D40" s="19">
        <v>4</v>
      </c>
      <c r="E40" s="19">
        <v>1</v>
      </c>
      <c r="F40" s="140">
        <v>4</v>
      </c>
      <c r="G40" s="158">
        <f t="shared" si="0"/>
        <v>0</v>
      </c>
      <c r="H40" s="153">
        <f t="shared" si="1"/>
        <v>51.49977872489026</v>
      </c>
      <c r="J40" t="s">
        <v>102</v>
      </c>
    </row>
    <row r="41" spans="1:8" ht="12.75">
      <c r="A41" s="140">
        <v>24</v>
      </c>
      <c r="B41" s="19">
        <v>14</v>
      </c>
      <c r="C41" s="140">
        <v>196</v>
      </c>
      <c r="D41" s="19">
        <v>8</v>
      </c>
      <c r="E41" s="19">
        <v>0</v>
      </c>
      <c r="F41" s="140">
        <v>0</v>
      </c>
      <c r="G41" s="158">
        <f t="shared" si="0"/>
        <v>1</v>
      </c>
      <c r="H41" s="153">
        <f t="shared" si="1"/>
        <v>46.66272501272671</v>
      </c>
    </row>
    <row r="42" spans="1:10" ht="12.75">
      <c r="A42" s="140">
        <v>30</v>
      </c>
      <c r="B42" s="19">
        <v>5</v>
      </c>
      <c r="C42" s="140">
        <v>25</v>
      </c>
      <c r="D42" s="19">
        <v>7</v>
      </c>
      <c r="E42" s="19">
        <v>0</v>
      </c>
      <c r="F42" s="140">
        <v>0</v>
      </c>
      <c r="G42" s="158">
        <f t="shared" si="0"/>
        <v>1</v>
      </c>
      <c r="H42" s="153">
        <f t="shared" si="1"/>
        <v>60.80063737778027</v>
      </c>
      <c r="J42" t="s">
        <v>93</v>
      </c>
    </row>
    <row r="43" spans="1:10" ht="12.75">
      <c r="A43" s="140">
        <v>19</v>
      </c>
      <c r="B43" s="19">
        <v>12</v>
      </c>
      <c r="C43" s="140">
        <v>144</v>
      </c>
      <c r="D43" s="19">
        <v>7</v>
      </c>
      <c r="E43" s="19">
        <v>0</v>
      </c>
      <c r="F43" s="140">
        <v>0</v>
      </c>
      <c r="G43" s="158">
        <f t="shared" si="0"/>
        <v>1</v>
      </c>
      <c r="H43" s="153">
        <f t="shared" si="1"/>
        <v>48.11565245868358</v>
      </c>
      <c r="J43" t="s">
        <v>94</v>
      </c>
    </row>
    <row r="44" spans="1:10" ht="12.75">
      <c r="A44" s="140">
        <v>28</v>
      </c>
      <c r="B44" s="19">
        <v>16</v>
      </c>
      <c r="C44" s="140">
        <v>256</v>
      </c>
      <c r="D44" s="19">
        <v>5</v>
      </c>
      <c r="E44" s="19">
        <v>1</v>
      </c>
      <c r="F44" s="140">
        <v>5</v>
      </c>
      <c r="G44" s="158">
        <f t="shared" si="0"/>
        <v>1</v>
      </c>
      <c r="H44" s="153">
        <f t="shared" si="1"/>
        <v>32.07505864797049</v>
      </c>
      <c r="J44" t="s">
        <v>95</v>
      </c>
    </row>
    <row r="45" spans="1:8" ht="12.75">
      <c r="A45" s="140">
        <v>53</v>
      </c>
      <c r="B45" s="19">
        <v>4</v>
      </c>
      <c r="C45" s="140">
        <v>16</v>
      </c>
      <c r="D45" s="19">
        <v>1</v>
      </c>
      <c r="E45" s="19">
        <v>1</v>
      </c>
      <c r="F45" s="140">
        <v>1</v>
      </c>
      <c r="G45" s="158">
        <f t="shared" si="0"/>
        <v>0</v>
      </c>
      <c r="H45" s="153">
        <f t="shared" si="1"/>
        <v>74.44289543270727</v>
      </c>
    </row>
    <row r="46" spans="1:8" ht="12.75">
      <c r="A46" s="140">
        <v>21</v>
      </c>
      <c r="B46" s="19">
        <v>13</v>
      </c>
      <c r="C46" s="140">
        <v>169</v>
      </c>
      <c r="D46" s="19">
        <v>7</v>
      </c>
      <c r="E46" s="19">
        <v>0</v>
      </c>
      <c r="F46" s="140">
        <v>0</v>
      </c>
      <c r="G46" s="158">
        <f t="shared" si="0"/>
        <v>1</v>
      </c>
      <c r="H46" s="153">
        <f t="shared" si="1"/>
        <v>45.858579447875286</v>
      </c>
    </row>
    <row r="47" spans="1:8" ht="12.75">
      <c r="A47" s="140">
        <v>38</v>
      </c>
      <c r="B47" s="19">
        <v>5</v>
      </c>
      <c r="C47" s="140">
        <v>25</v>
      </c>
      <c r="D47" s="19">
        <v>1</v>
      </c>
      <c r="E47" s="19">
        <v>1</v>
      </c>
      <c r="F47" s="140">
        <v>1</v>
      </c>
      <c r="G47" s="158">
        <f t="shared" si="0"/>
        <v>0</v>
      </c>
      <c r="H47" s="153">
        <f t="shared" si="1"/>
        <v>73.07568703805939</v>
      </c>
    </row>
    <row r="48" spans="1:8" ht="12.75">
      <c r="A48" s="140">
        <v>27</v>
      </c>
      <c r="B48" s="19">
        <v>15</v>
      </c>
      <c r="C48" s="140">
        <v>225</v>
      </c>
      <c r="D48" s="19">
        <v>4</v>
      </c>
      <c r="E48" s="19">
        <v>1</v>
      </c>
      <c r="F48" s="140">
        <v>4</v>
      </c>
      <c r="G48" s="158">
        <f t="shared" si="0"/>
        <v>0</v>
      </c>
      <c r="H48" s="153">
        <f t="shared" si="1"/>
        <v>36.4788991883725</v>
      </c>
    </row>
    <row r="49" spans="1:8" ht="12.75">
      <c r="A49" s="140">
        <v>22</v>
      </c>
      <c r="B49" s="19">
        <v>12</v>
      </c>
      <c r="C49" s="140">
        <v>144</v>
      </c>
      <c r="D49" s="19">
        <v>9</v>
      </c>
      <c r="E49" s="19">
        <v>0</v>
      </c>
      <c r="F49" s="140">
        <v>0</v>
      </c>
      <c r="G49" s="158">
        <f t="shared" si="0"/>
        <v>1</v>
      </c>
      <c r="H49" s="153">
        <f t="shared" si="1"/>
        <v>54.46055576404316</v>
      </c>
    </row>
    <row r="50" spans="1:8" ht="12.75">
      <c r="A50" s="140">
        <v>12</v>
      </c>
      <c r="B50" s="19">
        <v>20</v>
      </c>
      <c r="C50" s="140">
        <v>400</v>
      </c>
      <c r="D50" s="19">
        <v>4</v>
      </c>
      <c r="E50" s="19">
        <v>1</v>
      </c>
      <c r="F50" s="140">
        <v>4</v>
      </c>
      <c r="G50" s="158">
        <f t="shared" si="0"/>
        <v>0</v>
      </c>
      <c r="H50" s="153">
        <f t="shared" si="1"/>
        <v>22.4127072088297</v>
      </c>
    </row>
    <row r="51" spans="1:8" ht="12.75">
      <c r="A51" s="140">
        <v>57</v>
      </c>
      <c r="B51" s="19">
        <v>9</v>
      </c>
      <c r="C51" s="140">
        <v>81</v>
      </c>
      <c r="D51" s="19">
        <v>7</v>
      </c>
      <c r="E51" s="19">
        <v>1</v>
      </c>
      <c r="F51" s="140">
        <v>7</v>
      </c>
      <c r="G51" s="158">
        <f t="shared" si="0"/>
        <v>1</v>
      </c>
      <c r="H51" s="153">
        <f t="shared" si="1"/>
        <v>54.21947302898818</v>
      </c>
    </row>
    <row r="52" spans="1:8" ht="12.75">
      <c r="A52" s="140">
        <v>44</v>
      </c>
      <c r="B52" s="19">
        <v>9</v>
      </c>
      <c r="C52" s="140">
        <v>81</v>
      </c>
      <c r="D52" s="19">
        <v>4</v>
      </c>
      <c r="E52" s="19">
        <v>1</v>
      </c>
      <c r="F52" s="140">
        <v>4</v>
      </c>
      <c r="G52" s="158">
        <f t="shared" si="0"/>
        <v>0</v>
      </c>
      <c r="H52" s="153">
        <f t="shared" si="1"/>
        <v>49.68763802216216</v>
      </c>
    </row>
    <row r="53" spans="1:8" ht="12.75">
      <c r="A53" s="140">
        <v>71</v>
      </c>
      <c r="B53" s="19">
        <v>3</v>
      </c>
      <c r="C53" s="140">
        <v>9</v>
      </c>
      <c r="D53" s="19">
        <v>10</v>
      </c>
      <c r="E53" s="19">
        <v>1</v>
      </c>
      <c r="F53" s="140">
        <v>10</v>
      </c>
      <c r="G53" s="158">
        <f t="shared" si="0"/>
        <v>1</v>
      </c>
      <c r="H53" s="153">
        <f t="shared" si="1"/>
        <v>72.94117604809537</v>
      </c>
    </row>
    <row r="54" spans="1:8" ht="12.75">
      <c r="A54" s="140">
        <v>50</v>
      </c>
      <c r="B54" s="19">
        <v>9</v>
      </c>
      <c r="C54" s="140">
        <v>81</v>
      </c>
      <c r="D54" s="19">
        <v>4</v>
      </c>
      <c r="E54" s="19">
        <v>1</v>
      </c>
      <c r="F54" s="140">
        <v>4</v>
      </c>
      <c r="G54" s="158">
        <f t="shared" si="0"/>
        <v>0</v>
      </c>
      <c r="H54" s="153">
        <f t="shared" si="1"/>
        <v>49.68763802216216</v>
      </c>
    </row>
    <row r="55" spans="1:8" ht="12.75">
      <c r="A55" s="140">
        <v>57</v>
      </c>
      <c r="B55" s="19">
        <v>8</v>
      </c>
      <c r="C55" s="140">
        <v>64</v>
      </c>
      <c r="D55" s="19">
        <v>6</v>
      </c>
      <c r="E55" s="19">
        <v>1</v>
      </c>
      <c r="F55" s="140">
        <v>6</v>
      </c>
      <c r="G55" s="158">
        <f t="shared" si="0"/>
        <v>1</v>
      </c>
      <c r="H55" s="153">
        <f t="shared" si="1"/>
        <v>52.859162079036494</v>
      </c>
    </row>
    <row r="56" spans="1:8" ht="12.75">
      <c r="A56" s="140">
        <v>30</v>
      </c>
      <c r="B56" s="19">
        <v>16</v>
      </c>
      <c r="C56" s="140">
        <v>256</v>
      </c>
      <c r="D56" s="19">
        <v>5</v>
      </c>
      <c r="E56" s="19">
        <v>0</v>
      </c>
      <c r="F56" s="140">
        <v>0</v>
      </c>
      <c r="G56" s="158">
        <f t="shared" si="0"/>
        <v>1</v>
      </c>
      <c r="H56" s="153">
        <f t="shared" si="1"/>
        <v>32.07505864797049</v>
      </c>
    </row>
    <row r="57" spans="1:8" ht="12.75">
      <c r="A57" s="140">
        <v>60</v>
      </c>
      <c r="B57" s="19">
        <v>6</v>
      </c>
      <c r="C57" s="140">
        <v>36</v>
      </c>
      <c r="D57" s="19">
        <v>8</v>
      </c>
      <c r="E57" s="19">
        <v>1</v>
      </c>
      <c r="F57" s="140">
        <v>8</v>
      </c>
      <c r="G57" s="158">
        <f t="shared" si="0"/>
        <v>1</v>
      </c>
      <c r="H57" s="153">
        <f t="shared" si="1"/>
        <v>62.494647558792124</v>
      </c>
    </row>
    <row r="58" spans="1:8" ht="12.75">
      <c r="A58" s="140">
        <v>51</v>
      </c>
      <c r="B58" s="19">
        <v>10</v>
      </c>
      <c r="C58" s="140">
        <v>100</v>
      </c>
      <c r="D58" s="19">
        <v>4</v>
      </c>
      <c r="E58" s="19">
        <v>0</v>
      </c>
      <c r="F58" s="140">
        <v>0</v>
      </c>
      <c r="G58" s="158">
        <f t="shared" si="0"/>
        <v>0</v>
      </c>
      <c r="H58" s="153">
        <f t="shared" si="1"/>
        <v>47.764264242414015</v>
      </c>
    </row>
    <row r="59" spans="1:8" ht="12.75">
      <c r="A59" s="140">
        <v>56</v>
      </c>
      <c r="B59" s="19">
        <v>10</v>
      </c>
      <c r="C59" s="140">
        <v>100</v>
      </c>
      <c r="D59" s="19">
        <v>6</v>
      </c>
      <c r="E59" s="19">
        <v>1</v>
      </c>
      <c r="F59" s="140">
        <v>6</v>
      </c>
      <c r="G59" s="158">
        <f t="shared" si="0"/>
        <v>1</v>
      </c>
      <c r="H59" s="153">
        <f t="shared" si="1"/>
        <v>49.12364759656025</v>
      </c>
    </row>
    <row r="60" spans="1:8" ht="12.75">
      <c r="A60" s="140">
        <v>19</v>
      </c>
      <c r="B60" s="19">
        <v>12</v>
      </c>
      <c r="C60" s="140">
        <v>144</v>
      </c>
      <c r="D60" s="19">
        <v>9</v>
      </c>
      <c r="E60" s="19">
        <v>0</v>
      </c>
      <c r="F60" s="140">
        <v>0</v>
      </c>
      <c r="G60" s="158">
        <f t="shared" si="0"/>
        <v>1</v>
      </c>
      <c r="H60" s="153">
        <f t="shared" si="1"/>
        <v>54.46055576404316</v>
      </c>
    </row>
    <row r="61" spans="1:8" ht="12.75">
      <c r="A61" s="140">
        <v>29</v>
      </c>
      <c r="B61" s="19">
        <v>0</v>
      </c>
      <c r="C61" s="140">
        <v>0</v>
      </c>
      <c r="D61" s="19">
        <v>10</v>
      </c>
      <c r="E61" s="19">
        <v>0</v>
      </c>
      <c r="F61" s="140">
        <v>0</v>
      </c>
      <c r="G61" s="158">
        <f t="shared" si="0"/>
        <v>1</v>
      </c>
      <c r="H61" s="153">
        <f t="shared" si="1"/>
        <v>76.04170353885858</v>
      </c>
    </row>
    <row r="62" spans="1:8" ht="12.75">
      <c r="A62" s="140">
        <v>49</v>
      </c>
      <c r="B62" s="19">
        <v>5</v>
      </c>
      <c r="C62" s="140">
        <v>25</v>
      </c>
      <c r="D62" s="19">
        <v>2</v>
      </c>
      <c r="E62" s="19">
        <v>1</v>
      </c>
      <c r="F62" s="140">
        <v>2</v>
      </c>
      <c r="G62" s="158">
        <f t="shared" si="0"/>
        <v>0</v>
      </c>
      <c r="H62" s="153">
        <f t="shared" si="1"/>
        <v>67.47339214902433</v>
      </c>
    </row>
    <row r="63" spans="1:8" ht="12.75">
      <c r="A63" s="140">
        <v>19</v>
      </c>
      <c r="B63" s="19">
        <v>20</v>
      </c>
      <c r="C63" s="140">
        <v>400</v>
      </c>
      <c r="D63" s="19">
        <v>1</v>
      </c>
      <c r="E63" s="19">
        <v>1</v>
      </c>
      <c r="F63" s="140">
        <v>1</v>
      </c>
      <c r="G63" s="158">
        <f t="shared" si="0"/>
        <v>0</v>
      </c>
      <c r="H63" s="153">
        <f t="shared" si="1"/>
        <v>39.21959187593483</v>
      </c>
    </row>
    <row r="64" spans="1:8" ht="12.75">
      <c r="A64" s="140">
        <v>44</v>
      </c>
      <c r="B64" s="19">
        <v>13</v>
      </c>
      <c r="C64" s="140">
        <v>169</v>
      </c>
      <c r="D64" s="19">
        <v>6</v>
      </c>
      <c r="E64" s="19">
        <v>1</v>
      </c>
      <c r="F64" s="140">
        <v>6</v>
      </c>
      <c r="G64" s="158">
        <f t="shared" si="0"/>
        <v>1</v>
      </c>
      <c r="H64" s="153">
        <f t="shared" si="1"/>
        <v>42.686127795195496</v>
      </c>
    </row>
    <row r="65" spans="1:8" ht="12.75">
      <c r="A65" s="140">
        <v>29</v>
      </c>
      <c r="B65" s="19">
        <v>21</v>
      </c>
      <c r="C65" s="140">
        <v>441</v>
      </c>
      <c r="D65" s="19">
        <v>6</v>
      </c>
      <c r="E65" s="19">
        <v>1</v>
      </c>
      <c r="F65" s="140">
        <v>6</v>
      </c>
      <c r="G65" s="158">
        <f t="shared" si="0"/>
        <v>1</v>
      </c>
      <c r="H65" s="153">
        <f t="shared" si="1"/>
        <v>20.625152936007204</v>
      </c>
    </row>
    <row r="66" spans="1:8" ht="12.75">
      <c r="A66" s="140">
        <v>41</v>
      </c>
      <c r="B66" s="19">
        <v>3</v>
      </c>
      <c r="C66" s="140">
        <v>9</v>
      </c>
      <c r="D66" s="19">
        <v>2</v>
      </c>
      <c r="E66" s="19">
        <v>1</v>
      </c>
      <c r="F66" s="140">
        <v>2</v>
      </c>
      <c r="G66" s="158">
        <f t="shared" si="0"/>
        <v>0</v>
      </c>
      <c r="H66" s="153">
        <f t="shared" si="1"/>
        <v>70.09657586130007</v>
      </c>
    </row>
    <row r="67" spans="1:8" ht="12.75">
      <c r="A67" s="140">
        <v>30</v>
      </c>
      <c r="B67" s="19">
        <v>15</v>
      </c>
      <c r="C67" s="140">
        <v>225</v>
      </c>
      <c r="D67" s="19">
        <v>2</v>
      </c>
      <c r="E67" s="19">
        <v>1</v>
      </c>
      <c r="F67" s="140">
        <v>2</v>
      </c>
      <c r="G67" s="158">
        <f t="shared" si="0"/>
        <v>0</v>
      </c>
      <c r="H67" s="153">
        <f t="shared" si="1"/>
        <v>47.68348896644259</v>
      </c>
    </row>
    <row r="68" spans="1:8" ht="12.75">
      <c r="A68" s="140">
        <v>18</v>
      </c>
      <c r="B68" s="19">
        <v>20</v>
      </c>
      <c r="C68" s="140">
        <v>400</v>
      </c>
      <c r="D68" s="19">
        <v>2</v>
      </c>
      <c r="E68" s="19">
        <v>1</v>
      </c>
      <c r="F68" s="140">
        <v>2</v>
      </c>
      <c r="G68" s="158">
        <f t="shared" si="0"/>
        <v>0</v>
      </c>
      <c r="H68" s="153">
        <f t="shared" si="1"/>
        <v>33.61729698689979</v>
      </c>
    </row>
    <row r="69" spans="1:8" ht="12.75">
      <c r="A69" s="140">
        <v>56</v>
      </c>
      <c r="B69" s="19">
        <v>5</v>
      </c>
      <c r="C69" s="140">
        <v>25</v>
      </c>
      <c r="D69" s="19">
        <v>6</v>
      </c>
      <c r="E69" s="19">
        <v>1</v>
      </c>
      <c r="F69" s="140">
        <v>6</v>
      </c>
      <c r="G69" s="158">
        <f aca="true" t="shared" si="2" ref="G69:G132">IF(D69&lt;=$L$2,0,1)</f>
        <v>1</v>
      </c>
      <c r="H69" s="153">
        <f aca="true" t="shared" si="3" ref="H69:H132">$K$6+$L$6*B69+$M$6*C69+$N$6*D69+$O$6*G69+$P$6*D69*G69</f>
        <v>57.62818572510048</v>
      </c>
    </row>
    <row r="70" spans="1:8" ht="12.75">
      <c r="A70" s="140">
        <v>53</v>
      </c>
      <c r="B70" s="19">
        <v>11</v>
      </c>
      <c r="C70" s="140">
        <v>121</v>
      </c>
      <c r="D70" s="19">
        <v>4</v>
      </c>
      <c r="E70" s="19">
        <v>0</v>
      </c>
      <c r="F70" s="140">
        <v>0</v>
      </c>
      <c r="G70" s="158">
        <f t="shared" si="2"/>
        <v>0</v>
      </c>
      <c r="H70" s="153">
        <f t="shared" si="3"/>
        <v>45.72965738564581</v>
      </c>
    </row>
    <row r="71" spans="1:8" ht="12.75">
      <c r="A71" s="140">
        <v>30</v>
      </c>
      <c r="B71" s="19">
        <v>11</v>
      </c>
      <c r="C71" s="140">
        <v>121</v>
      </c>
      <c r="D71" s="19">
        <v>2</v>
      </c>
      <c r="E71" s="19">
        <v>1</v>
      </c>
      <c r="F71" s="140">
        <v>2</v>
      </c>
      <c r="G71" s="158">
        <f t="shared" si="2"/>
        <v>0</v>
      </c>
      <c r="H71" s="153">
        <f t="shared" si="3"/>
        <v>56.934247163715895</v>
      </c>
    </row>
    <row r="72" spans="1:8" ht="12.75">
      <c r="A72" s="140">
        <v>52</v>
      </c>
      <c r="B72" s="19">
        <v>0</v>
      </c>
      <c r="C72" s="140">
        <v>0</v>
      </c>
      <c r="D72" s="19">
        <v>2</v>
      </c>
      <c r="E72" s="19">
        <v>1</v>
      </c>
      <c r="F72" s="140">
        <v>2</v>
      </c>
      <c r="G72" s="158">
        <f t="shared" si="2"/>
        <v>0</v>
      </c>
      <c r="H72" s="153">
        <f t="shared" si="3"/>
        <v>73.19710335206328</v>
      </c>
    </row>
    <row r="73" spans="1:8" ht="12.75">
      <c r="A73" s="140">
        <v>34</v>
      </c>
      <c r="B73" s="19">
        <v>14</v>
      </c>
      <c r="C73" s="140">
        <v>196</v>
      </c>
      <c r="D73" s="19">
        <v>3</v>
      </c>
      <c r="E73" s="19">
        <v>1</v>
      </c>
      <c r="F73" s="140">
        <v>3</v>
      </c>
      <c r="G73" s="158">
        <f t="shared" si="2"/>
        <v>0</v>
      </c>
      <c r="H73" s="153">
        <f t="shared" si="3"/>
        <v>44.56073324225594</v>
      </c>
    </row>
    <row r="74" spans="1:8" ht="12.75">
      <c r="A74" s="140">
        <v>40</v>
      </c>
      <c r="B74" s="19">
        <v>5</v>
      </c>
      <c r="C74" s="140">
        <v>25</v>
      </c>
      <c r="D74" s="19">
        <v>7</v>
      </c>
      <c r="E74" s="19">
        <v>0</v>
      </c>
      <c r="F74" s="140">
        <v>0</v>
      </c>
      <c r="G74" s="158">
        <f t="shared" si="2"/>
        <v>1</v>
      </c>
      <c r="H74" s="153">
        <f t="shared" si="3"/>
        <v>60.80063737778027</v>
      </c>
    </row>
    <row r="75" spans="1:8" ht="12.75">
      <c r="A75" s="140">
        <v>36</v>
      </c>
      <c r="B75" s="19">
        <v>7</v>
      </c>
      <c r="C75" s="140">
        <v>49</v>
      </c>
      <c r="D75" s="19">
        <v>4</v>
      </c>
      <c r="E75" s="19">
        <v>1</v>
      </c>
      <c r="F75" s="140">
        <v>4</v>
      </c>
      <c r="G75" s="158">
        <f t="shared" si="2"/>
        <v>0</v>
      </c>
      <c r="H75" s="153">
        <f t="shared" si="3"/>
        <v>53.2006863505983</v>
      </c>
    </row>
    <row r="76" spans="1:8" ht="12.75">
      <c r="A76" s="140">
        <v>19</v>
      </c>
      <c r="B76" s="19">
        <v>18</v>
      </c>
      <c r="C76" s="140">
        <v>324</v>
      </c>
      <c r="D76" s="19">
        <v>1</v>
      </c>
      <c r="E76" s="19">
        <v>1</v>
      </c>
      <c r="F76" s="140">
        <v>1</v>
      </c>
      <c r="G76" s="158">
        <f t="shared" si="2"/>
        <v>0</v>
      </c>
      <c r="H76" s="153">
        <f t="shared" si="3"/>
        <v>45.17976789881211</v>
      </c>
    </row>
    <row r="77" spans="1:8" ht="12.75">
      <c r="A77" s="140">
        <v>48</v>
      </c>
      <c r="B77" s="19">
        <v>13</v>
      </c>
      <c r="C77" s="140">
        <v>169</v>
      </c>
      <c r="D77" s="19">
        <v>7</v>
      </c>
      <c r="E77" s="19">
        <v>1</v>
      </c>
      <c r="F77" s="140">
        <v>7</v>
      </c>
      <c r="G77" s="158">
        <f t="shared" si="2"/>
        <v>1</v>
      </c>
      <c r="H77" s="153">
        <f t="shared" si="3"/>
        <v>45.858579447875286</v>
      </c>
    </row>
    <row r="78" spans="1:8" ht="12.75">
      <c r="A78" s="140">
        <v>45</v>
      </c>
      <c r="B78" s="19">
        <v>2</v>
      </c>
      <c r="C78" s="140">
        <v>4</v>
      </c>
      <c r="D78" s="19">
        <v>1</v>
      </c>
      <c r="E78" s="19">
        <v>1</v>
      </c>
      <c r="F78" s="140">
        <v>1</v>
      </c>
      <c r="G78" s="158">
        <f t="shared" si="2"/>
        <v>0</v>
      </c>
      <c r="H78" s="153">
        <f t="shared" si="3"/>
        <v>76.84361299094289</v>
      </c>
    </row>
    <row r="79" spans="1:8" ht="12.75">
      <c r="A79" s="140">
        <v>39</v>
      </c>
      <c r="B79" s="19">
        <v>10</v>
      </c>
      <c r="C79" s="140">
        <v>100</v>
      </c>
      <c r="D79" s="19">
        <v>2</v>
      </c>
      <c r="E79" s="19">
        <v>1</v>
      </c>
      <c r="F79" s="140">
        <v>2</v>
      </c>
      <c r="G79" s="158">
        <f t="shared" si="2"/>
        <v>0</v>
      </c>
      <c r="H79" s="153">
        <f t="shared" si="3"/>
        <v>58.9688540204841</v>
      </c>
    </row>
    <row r="80" spans="1:8" ht="12.75">
      <c r="A80" s="140">
        <v>31</v>
      </c>
      <c r="B80" s="19">
        <v>9</v>
      </c>
      <c r="C80" s="140">
        <v>81</v>
      </c>
      <c r="D80" s="19">
        <v>6</v>
      </c>
      <c r="E80" s="19">
        <v>0</v>
      </c>
      <c r="F80" s="140">
        <v>0</v>
      </c>
      <c r="G80" s="158">
        <f t="shared" si="2"/>
        <v>1</v>
      </c>
      <c r="H80" s="153">
        <f t="shared" si="3"/>
        <v>51.04702137630839</v>
      </c>
    </row>
    <row r="81" spans="1:8" ht="12.75">
      <c r="A81" s="140">
        <v>27</v>
      </c>
      <c r="B81" s="19">
        <v>18</v>
      </c>
      <c r="C81" s="140">
        <v>324</v>
      </c>
      <c r="D81" s="19">
        <v>6</v>
      </c>
      <c r="E81" s="19">
        <v>1</v>
      </c>
      <c r="F81" s="140">
        <v>6</v>
      </c>
      <c r="G81" s="158">
        <f t="shared" si="2"/>
        <v>1</v>
      </c>
      <c r="H81" s="153">
        <f t="shared" si="3"/>
        <v>29.73226658585321</v>
      </c>
    </row>
    <row r="82" spans="1:8" ht="12.75">
      <c r="A82" s="140">
        <v>22</v>
      </c>
      <c r="B82" s="19">
        <v>16</v>
      </c>
      <c r="C82" s="140">
        <v>256</v>
      </c>
      <c r="D82" s="19">
        <v>1</v>
      </c>
      <c r="E82" s="19">
        <v>1</v>
      </c>
      <c r="F82" s="140">
        <v>1</v>
      </c>
      <c r="G82" s="158">
        <f t="shared" si="2"/>
        <v>0</v>
      </c>
      <c r="H82" s="153">
        <f t="shared" si="3"/>
        <v>50.695011613609175</v>
      </c>
    </row>
    <row r="83" spans="1:8" ht="12.75">
      <c r="A83" s="140">
        <v>9</v>
      </c>
      <c r="B83" s="19">
        <v>13</v>
      </c>
      <c r="C83" s="140">
        <v>169</v>
      </c>
      <c r="D83" s="19">
        <v>9</v>
      </c>
      <c r="E83" s="19">
        <v>0</v>
      </c>
      <c r="F83" s="140">
        <v>0</v>
      </c>
      <c r="G83" s="158">
        <f t="shared" si="2"/>
        <v>1</v>
      </c>
      <c r="H83" s="153">
        <f t="shared" si="3"/>
        <v>52.203482753234866</v>
      </c>
    </row>
    <row r="84" spans="1:8" ht="12.75">
      <c r="A84" s="140">
        <v>62</v>
      </c>
      <c r="B84" s="19">
        <v>3</v>
      </c>
      <c r="C84" s="140">
        <v>9</v>
      </c>
      <c r="D84" s="19">
        <v>7</v>
      </c>
      <c r="E84" s="19">
        <v>1</v>
      </c>
      <c r="F84" s="140">
        <v>7</v>
      </c>
      <c r="G84" s="158">
        <f t="shared" si="2"/>
        <v>1</v>
      </c>
      <c r="H84" s="153">
        <f t="shared" si="3"/>
        <v>63.423821090056</v>
      </c>
    </row>
    <row r="85" spans="1:8" ht="12.75">
      <c r="A85" s="140">
        <v>23</v>
      </c>
      <c r="B85" s="19">
        <v>14</v>
      </c>
      <c r="C85" s="140">
        <v>196</v>
      </c>
      <c r="D85" s="19">
        <v>1</v>
      </c>
      <c r="E85" s="19">
        <v>1</v>
      </c>
      <c r="F85" s="140">
        <v>1</v>
      </c>
      <c r="G85" s="158">
        <f t="shared" si="2"/>
        <v>0</v>
      </c>
      <c r="H85" s="153">
        <f t="shared" si="3"/>
        <v>55.76532302032603</v>
      </c>
    </row>
    <row r="86" spans="1:8" ht="12.75">
      <c r="A86" s="140">
        <v>74</v>
      </c>
      <c r="B86" s="19">
        <v>0</v>
      </c>
      <c r="C86" s="140">
        <v>0</v>
      </c>
      <c r="D86" s="19">
        <v>7</v>
      </c>
      <c r="E86" s="19">
        <v>1</v>
      </c>
      <c r="F86" s="140">
        <v>7</v>
      </c>
      <c r="G86" s="158">
        <f t="shared" si="2"/>
        <v>1</v>
      </c>
      <c r="H86" s="153">
        <f t="shared" si="3"/>
        <v>66.52434858081921</v>
      </c>
    </row>
    <row r="87" spans="1:8" ht="12.75">
      <c r="A87" s="140">
        <v>58</v>
      </c>
      <c r="B87" s="19">
        <v>3</v>
      </c>
      <c r="C87" s="140">
        <v>9</v>
      </c>
      <c r="D87" s="19">
        <v>2</v>
      </c>
      <c r="E87" s="19">
        <v>1</v>
      </c>
      <c r="F87" s="140">
        <v>2</v>
      </c>
      <c r="G87" s="158">
        <f t="shared" si="2"/>
        <v>0</v>
      </c>
      <c r="H87" s="153">
        <f t="shared" si="3"/>
        <v>70.09657586130007</v>
      </c>
    </row>
    <row r="88" spans="1:8" ht="12.75">
      <c r="A88" s="140">
        <v>39</v>
      </c>
      <c r="B88" s="19">
        <v>5</v>
      </c>
      <c r="C88" s="140">
        <v>25</v>
      </c>
      <c r="D88" s="19">
        <v>1</v>
      </c>
      <c r="E88" s="19">
        <v>1</v>
      </c>
      <c r="F88" s="140">
        <v>1</v>
      </c>
      <c r="G88" s="158">
        <f t="shared" si="2"/>
        <v>0</v>
      </c>
      <c r="H88" s="153">
        <f t="shared" si="3"/>
        <v>73.07568703805939</v>
      </c>
    </row>
    <row r="89" spans="1:8" ht="12.75">
      <c r="A89" s="140">
        <v>50</v>
      </c>
      <c r="B89" s="19">
        <v>6</v>
      </c>
      <c r="C89" s="140">
        <v>36</v>
      </c>
      <c r="D89" s="19">
        <v>1</v>
      </c>
      <c r="E89" s="19">
        <v>1</v>
      </c>
      <c r="F89" s="140">
        <v>1</v>
      </c>
      <c r="G89" s="158">
        <f t="shared" si="2"/>
        <v>0</v>
      </c>
      <c r="H89" s="153">
        <f t="shared" si="3"/>
        <v>71.59724556639145</v>
      </c>
    </row>
    <row r="90" spans="1:8" ht="12.75">
      <c r="A90" s="140">
        <v>30</v>
      </c>
      <c r="B90" s="19">
        <v>9</v>
      </c>
      <c r="C90" s="140">
        <v>81</v>
      </c>
      <c r="D90" s="19">
        <v>2</v>
      </c>
      <c r="E90" s="19">
        <v>1</v>
      </c>
      <c r="F90" s="140">
        <v>2</v>
      </c>
      <c r="G90" s="158">
        <f t="shared" si="2"/>
        <v>0</v>
      </c>
      <c r="H90" s="153">
        <f t="shared" si="3"/>
        <v>60.89222780023225</v>
      </c>
    </row>
    <row r="91" spans="1:8" ht="12.75">
      <c r="A91" s="140">
        <v>43</v>
      </c>
      <c r="B91" s="19">
        <v>1</v>
      </c>
      <c r="C91" s="140">
        <v>1</v>
      </c>
      <c r="D91" s="19">
        <v>1</v>
      </c>
      <c r="E91" s="19">
        <v>1</v>
      </c>
      <c r="F91" s="140">
        <v>1</v>
      </c>
      <c r="G91" s="158">
        <f t="shared" si="2"/>
        <v>0</v>
      </c>
      <c r="H91" s="153">
        <f t="shared" si="3"/>
        <v>77.87712215453064</v>
      </c>
    </row>
    <row r="92" spans="1:8" ht="12.75">
      <c r="A92" s="140">
        <v>42</v>
      </c>
      <c r="B92" s="19">
        <v>5</v>
      </c>
      <c r="C92" s="140">
        <v>25</v>
      </c>
      <c r="D92" s="19">
        <v>6</v>
      </c>
      <c r="E92" s="19">
        <v>0</v>
      </c>
      <c r="F92" s="140">
        <v>0</v>
      </c>
      <c r="G92" s="158">
        <f t="shared" si="2"/>
        <v>1</v>
      </c>
      <c r="H92" s="153">
        <f t="shared" si="3"/>
        <v>57.62818572510048</v>
      </c>
    </row>
    <row r="93" spans="1:8" ht="12.75">
      <c r="A93" s="140">
        <v>43</v>
      </c>
      <c r="B93" s="19">
        <v>2</v>
      </c>
      <c r="C93" s="140">
        <v>4</v>
      </c>
      <c r="D93" s="19">
        <v>7</v>
      </c>
      <c r="E93" s="19">
        <v>0</v>
      </c>
      <c r="F93" s="140">
        <v>0</v>
      </c>
      <c r="G93" s="158">
        <f t="shared" si="2"/>
        <v>1</v>
      </c>
      <c r="H93" s="153">
        <f t="shared" si="3"/>
        <v>64.56856333066378</v>
      </c>
    </row>
    <row r="94" spans="1:8" ht="12.75">
      <c r="A94" s="140">
        <v>58</v>
      </c>
      <c r="B94" s="19">
        <v>0</v>
      </c>
      <c r="C94" s="140">
        <v>0</v>
      </c>
      <c r="D94" s="19">
        <v>5</v>
      </c>
      <c r="E94" s="19">
        <v>1</v>
      </c>
      <c r="F94" s="140">
        <v>5</v>
      </c>
      <c r="G94" s="158">
        <f t="shared" si="2"/>
        <v>1</v>
      </c>
      <c r="H94" s="153">
        <f t="shared" si="3"/>
        <v>60.179445275459635</v>
      </c>
    </row>
    <row r="95" spans="1:8" ht="12.75">
      <c r="A95" s="140">
        <v>43</v>
      </c>
      <c r="B95" s="19">
        <v>20</v>
      </c>
      <c r="C95" s="140">
        <v>400</v>
      </c>
      <c r="D95" s="19">
        <v>9</v>
      </c>
      <c r="E95" s="19">
        <v>1</v>
      </c>
      <c r="F95" s="140">
        <v>9</v>
      </c>
      <c r="G95" s="158">
        <f t="shared" si="2"/>
        <v>1</v>
      </c>
      <c r="H95" s="153">
        <f t="shared" si="3"/>
        <v>33.2894455210153</v>
      </c>
    </row>
    <row r="96" spans="1:8" ht="12.75">
      <c r="A96" s="140">
        <v>31</v>
      </c>
      <c r="B96" s="19">
        <v>12</v>
      </c>
      <c r="C96" s="140">
        <v>144</v>
      </c>
      <c r="D96" s="19">
        <v>6</v>
      </c>
      <c r="E96" s="19">
        <v>0</v>
      </c>
      <c r="F96" s="140">
        <v>0</v>
      </c>
      <c r="G96" s="158">
        <f t="shared" si="2"/>
        <v>1</v>
      </c>
      <c r="H96" s="153">
        <f t="shared" si="3"/>
        <v>44.94320080600379</v>
      </c>
    </row>
    <row r="97" spans="1:8" ht="12.75">
      <c r="A97" s="140">
        <v>31</v>
      </c>
      <c r="B97" s="19">
        <v>11</v>
      </c>
      <c r="C97" s="140">
        <v>121</v>
      </c>
      <c r="D97" s="19">
        <v>8</v>
      </c>
      <c r="E97" s="19">
        <v>0</v>
      </c>
      <c r="F97" s="140">
        <v>0</v>
      </c>
      <c r="G97" s="158">
        <f t="shared" si="2"/>
        <v>1</v>
      </c>
      <c r="H97" s="153">
        <f t="shared" si="3"/>
        <v>53.43394404515162</v>
      </c>
    </row>
    <row r="98" spans="1:8" ht="12.75">
      <c r="A98" s="140">
        <v>18</v>
      </c>
      <c r="B98" s="19">
        <v>9</v>
      </c>
      <c r="C98" s="140">
        <v>81</v>
      </c>
      <c r="D98" s="19">
        <v>8</v>
      </c>
      <c r="E98" s="19">
        <v>0</v>
      </c>
      <c r="F98" s="140">
        <v>0</v>
      </c>
      <c r="G98" s="158">
        <f t="shared" si="2"/>
        <v>1</v>
      </c>
      <c r="H98" s="153">
        <f t="shared" si="3"/>
        <v>57.39192468166797</v>
      </c>
    </row>
    <row r="99" spans="1:8" ht="12.75">
      <c r="A99" s="140">
        <v>29</v>
      </c>
      <c r="B99" s="19">
        <v>16</v>
      </c>
      <c r="C99" s="140">
        <v>256</v>
      </c>
      <c r="D99" s="19">
        <v>4</v>
      </c>
      <c r="E99" s="19">
        <v>1</v>
      </c>
      <c r="F99" s="140">
        <v>4</v>
      </c>
      <c r="G99" s="158">
        <f t="shared" si="2"/>
        <v>0</v>
      </c>
      <c r="H99" s="153">
        <f t="shared" si="3"/>
        <v>33.888126946504045</v>
      </c>
    </row>
    <row r="100" spans="1:8" ht="12.75">
      <c r="A100" s="140">
        <v>44</v>
      </c>
      <c r="B100" s="19">
        <v>11</v>
      </c>
      <c r="C100" s="140">
        <v>121</v>
      </c>
      <c r="D100" s="19">
        <v>7</v>
      </c>
      <c r="E100" s="19">
        <v>1</v>
      </c>
      <c r="F100" s="140">
        <v>7</v>
      </c>
      <c r="G100" s="158">
        <f t="shared" si="2"/>
        <v>1</v>
      </c>
      <c r="H100" s="153">
        <f t="shared" si="3"/>
        <v>50.26149239247183</v>
      </c>
    </row>
    <row r="101" spans="1:8" ht="12.75">
      <c r="A101" s="140">
        <v>6</v>
      </c>
      <c r="B101" s="19">
        <v>9</v>
      </c>
      <c r="C101" s="140">
        <v>81</v>
      </c>
      <c r="D101" s="19">
        <v>10</v>
      </c>
      <c r="E101" s="19">
        <v>0</v>
      </c>
      <c r="F101" s="140">
        <v>0</v>
      </c>
      <c r="G101" s="158">
        <f t="shared" si="2"/>
        <v>1</v>
      </c>
      <c r="H101" s="153">
        <f t="shared" si="3"/>
        <v>63.73682798702755</v>
      </c>
    </row>
    <row r="102" spans="1:8" ht="12.75">
      <c r="A102" s="140">
        <v>6</v>
      </c>
      <c r="B102" s="19">
        <v>6</v>
      </c>
      <c r="C102" s="140">
        <v>36</v>
      </c>
      <c r="D102" s="19">
        <v>13</v>
      </c>
      <c r="E102" s="19">
        <v>0</v>
      </c>
      <c r="F102" s="140">
        <v>0</v>
      </c>
      <c r="G102" s="158">
        <f t="shared" si="2"/>
        <v>1</v>
      </c>
      <c r="H102" s="153">
        <f t="shared" si="3"/>
        <v>78.35690582219107</v>
      </c>
    </row>
    <row r="103" spans="1:8" ht="12.75">
      <c r="A103" s="140">
        <v>26</v>
      </c>
      <c r="B103" s="19">
        <v>13</v>
      </c>
      <c r="C103" s="140">
        <v>169</v>
      </c>
      <c r="D103" s="19">
        <v>6</v>
      </c>
      <c r="E103" s="19">
        <v>0</v>
      </c>
      <c r="F103" s="140">
        <v>0</v>
      </c>
      <c r="G103" s="158">
        <f t="shared" si="2"/>
        <v>1</v>
      </c>
      <c r="H103" s="153">
        <f t="shared" si="3"/>
        <v>42.686127795195496</v>
      </c>
    </row>
    <row r="104" spans="1:8" ht="12.75">
      <c r="A104" s="140">
        <v>29</v>
      </c>
      <c r="B104" s="19">
        <v>5</v>
      </c>
      <c r="C104" s="140">
        <v>25</v>
      </c>
      <c r="D104" s="19">
        <v>9</v>
      </c>
      <c r="E104" s="19">
        <v>0</v>
      </c>
      <c r="F104" s="140">
        <v>0</v>
      </c>
      <c r="G104" s="158">
        <f t="shared" si="2"/>
        <v>1</v>
      </c>
      <c r="H104" s="153">
        <f t="shared" si="3"/>
        <v>67.14554068313984</v>
      </c>
    </row>
    <row r="105" spans="1:8" ht="12.75">
      <c r="A105" s="140">
        <v>57</v>
      </c>
      <c r="B105" s="19">
        <v>7</v>
      </c>
      <c r="C105" s="140">
        <v>49</v>
      </c>
      <c r="D105" s="19">
        <v>3</v>
      </c>
      <c r="E105" s="19">
        <v>0</v>
      </c>
      <c r="F105" s="140">
        <v>0</v>
      </c>
      <c r="G105" s="158">
        <f t="shared" si="2"/>
        <v>0</v>
      </c>
      <c r="H105" s="153">
        <f t="shared" si="3"/>
        <v>58.80298123963335</v>
      </c>
    </row>
    <row r="106" spans="1:8" ht="12.75">
      <c r="A106" s="140">
        <v>49</v>
      </c>
      <c r="B106" s="19">
        <v>2</v>
      </c>
      <c r="C106" s="140">
        <v>4</v>
      </c>
      <c r="D106" s="19">
        <v>6</v>
      </c>
      <c r="E106" s="19">
        <v>1</v>
      </c>
      <c r="F106" s="140">
        <v>6</v>
      </c>
      <c r="G106" s="158">
        <f t="shared" si="2"/>
        <v>1</v>
      </c>
      <c r="H106" s="153">
        <f t="shared" si="3"/>
        <v>61.396111677983995</v>
      </c>
    </row>
    <row r="107" spans="1:8" ht="12.75">
      <c r="A107" s="140">
        <v>44</v>
      </c>
      <c r="B107" s="19">
        <v>4</v>
      </c>
      <c r="C107" s="140">
        <v>16</v>
      </c>
      <c r="D107" s="19">
        <v>5</v>
      </c>
      <c r="E107" s="19">
        <v>0</v>
      </c>
      <c r="F107" s="140">
        <v>0</v>
      </c>
      <c r="G107" s="158">
        <f t="shared" si="2"/>
        <v>1</v>
      </c>
      <c r="H107" s="153">
        <f t="shared" si="3"/>
        <v>55.82294246706858</v>
      </c>
    </row>
    <row r="108" spans="1:8" ht="12.75">
      <c r="A108" s="140">
        <v>48</v>
      </c>
      <c r="B108" s="19">
        <v>6</v>
      </c>
      <c r="C108" s="140">
        <v>36</v>
      </c>
      <c r="D108" s="19">
        <v>3</v>
      </c>
      <c r="E108" s="19">
        <v>1</v>
      </c>
      <c r="F108" s="140">
        <v>3</v>
      </c>
      <c r="G108" s="158">
        <f t="shared" si="2"/>
        <v>0</v>
      </c>
      <c r="H108" s="153">
        <f t="shared" si="3"/>
        <v>60.392655788321356</v>
      </c>
    </row>
    <row r="109" spans="1:8" ht="12.75">
      <c r="A109" s="140">
        <v>8</v>
      </c>
      <c r="B109" s="19">
        <v>19</v>
      </c>
      <c r="C109" s="140">
        <v>361</v>
      </c>
      <c r="D109" s="19">
        <v>1</v>
      </c>
      <c r="E109" s="19">
        <v>1</v>
      </c>
      <c r="F109" s="140">
        <v>1</v>
      </c>
      <c r="G109" s="158">
        <f t="shared" si="2"/>
        <v>0</v>
      </c>
      <c r="H109" s="153">
        <f t="shared" si="3"/>
        <v>42.255296425883486</v>
      </c>
    </row>
    <row r="110" spans="1:8" ht="12.75">
      <c r="A110" s="140">
        <v>16</v>
      </c>
      <c r="B110" s="19">
        <v>19</v>
      </c>
      <c r="C110" s="140">
        <v>361</v>
      </c>
      <c r="D110" s="19">
        <v>1</v>
      </c>
      <c r="E110" s="19">
        <v>1</v>
      </c>
      <c r="F110" s="140">
        <v>1</v>
      </c>
      <c r="G110" s="158">
        <f t="shared" si="2"/>
        <v>0</v>
      </c>
      <c r="H110" s="153">
        <f t="shared" si="3"/>
        <v>42.255296425883486</v>
      </c>
    </row>
    <row r="111" spans="1:8" ht="12.75">
      <c r="A111" s="140">
        <v>24</v>
      </c>
      <c r="B111" s="19">
        <v>14</v>
      </c>
      <c r="C111" s="140">
        <v>196</v>
      </c>
      <c r="D111" s="19">
        <v>1</v>
      </c>
      <c r="E111" s="19">
        <v>1</v>
      </c>
      <c r="F111" s="140">
        <v>1</v>
      </c>
      <c r="G111" s="158">
        <f t="shared" si="2"/>
        <v>0</v>
      </c>
      <c r="H111" s="153">
        <f t="shared" si="3"/>
        <v>55.76532302032603</v>
      </c>
    </row>
    <row r="112" spans="1:8" ht="12.75">
      <c r="A112" s="140">
        <v>-12</v>
      </c>
      <c r="B112" s="19">
        <v>25</v>
      </c>
      <c r="C112" s="140">
        <v>625</v>
      </c>
      <c r="D112" s="19">
        <v>9</v>
      </c>
      <c r="E112" s="19">
        <v>0</v>
      </c>
      <c r="F112" s="140">
        <v>0</v>
      </c>
      <c r="G112" s="158">
        <f t="shared" si="2"/>
        <v>1</v>
      </c>
      <c r="H112" s="153">
        <f t="shared" si="3"/>
        <v>16.442426615971208</v>
      </c>
    </row>
    <row r="113" spans="1:8" ht="12.75">
      <c r="A113" s="140">
        <v>37</v>
      </c>
      <c r="B113" s="19">
        <v>11</v>
      </c>
      <c r="C113" s="140">
        <v>121</v>
      </c>
      <c r="D113" s="19">
        <v>3</v>
      </c>
      <c r="E113" s="19">
        <v>1</v>
      </c>
      <c r="F113" s="140">
        <v>3</v>
      </c>
      <c r="G113" s="158">
        <f t="shared" si="2"/>
        <v>0</v>
      </c>
      <c r="H113" s="153">
        <f t="shared" si="3"/>
        <v>51.33195227468085</v>
      </c>
    </row>
    <row r="114" spans="1:8" ht="12.75">
      <c r="A114" s="140">
        <v>18</v>
      </c>
      <c r="B114" s="19">
        <v>15</v>
      </c>
      <c r="C114" s="140">
        <v>225</v>
      </c>
      <c r="D114" s="19">
        <v>7</v>
      </c>
      <c r="E114" s="19">
        <v>0</v>
      </c>
      <c r="F114" s="140">
        <v>0</v>
      </c>
      <c r="G114" s="158">
        <f t="shared" si="2"/>
        <v>1</v>
      </c>
      <c r="H114" s="153">
        <f t="shared" si="3"/>
        <v>41.01073419519852</v>
      </c>
    </row>
    <row r="115" spans="1:8" ht="12.75">
      <c r="A115" s="140">
        <v>50</v>
      </c>
      <c r="B115" s="19">
        <v>7</v>
      </c>
      <c r="C115" s="140">
        <v>49</v>
      </c>
      <c r="D115" s="19">
        <v>4</v>
      </c>
      <c r="E115" s="19">
        <v>1</v>
      </c>
      <c r="F115" s="140">
        <v>4</v>
      </c>
      <c r="G115" s="158">
        <f t="shared" si="2"/>
        <v>0</v>
      </c>
      <c r="H115" s="153">
        <f t="shared" si="3"/>
        <v>53.2006863505983</v>
      </c>
    </row>
    <row r="116" spans="1:8" ht="12.75">
      <c r="A116" s="140">
        <v>18</v>
      </c>
      <c r="B116" s="19">
        <v>16</v>
      </c>
      <c r="C116" s="140">
        <v>256</v>
      </c>
      <c r="D116" s="19">
        <v>1</v>
      </c>
      <c r="E116" s="19">
        <v>1</v>
      </c>
      <c r="F116" s="140">
        <v>1</v>
      </c>
      <c r="G116" s="158">
        <f t="shared" si="2"/>
        <v>0</v>
      </c>
      <c r="H116" s="153">
        <f t="shared" si="3"/>
        <v>50.695011613609175</v>
      </c>
    </row>
    <row r="117" spans="1:8" ht="12.75">
      <c r="A117" s="140">
        <v>32</v>
      </c>
      <c r="B117" s="19">
        <v>14</v>
      </c>
      <c r="C117" s="140">
        <v>196</v>
      </c>
      <c r="D117" s="19">
        <v>6</v>
      </c>
      <c r="E117" s="19">
        <v>1</v>
      </c>
      <c r="F117" s="140">
        <v>6</v>
      </c>
      <c r="G117" s="158">
        <f t="shared" si="2"/>
        <v>1</v>
      </c>
      <c r="H117" s="153">
        <f t="shared" si="3"/>
        <v>40.31782170736713</v>
      </c>
    </row>
    <row r="118" spans="1:8" ht="12.75">
      <c r="A118" s="140">
        <v>12</v>
      </c>
      <c r="B118" s="19">
        <v>20</v>
      </c>
      <c r="C118" s="140">
        <v>400</v>
      </c>
      <c r="D118" s="19">
        <v>6</v>
      </c>
      <c r="E118" s="19">
        <v>0</v>
      </c>
      <c r="F118" s="140">
        <v>0</v>
      </c>
      <c r="G118" s="158">
        <f t="shared" si="2"/>
        <v>1</v>
      </c>
      <c r="H118" s="153">
        <f t="shared" si="3"/>
        <v>23.772090562975933</v>
      </c>
    </row>
    <row r="119" spans="1:8" ht="12.75">
      <c r="A119" s="140">
        <v>39</v>
      </c>
      <c r="B119" s="19">
        <v>6</v>
      </c>
      <c r="C119" s="140">
        <v>36</v>
      </c>
      <c r="D119" s="19">
        <v>7</v>
      </c>
      <c r="E119" s="19">
        <v>0</v>
      </c>
      <c r="F119" s="140">
        <v>0</v>
      </c>
      <c r="G119" s="158">
        <f t="shared" si="2"/>
        <v>1</v>
      </c>
      <c r="H119" s="153">
        <f t="shared" si="3"/>
        <v>59.322195906112334</v>
      </c>
    </row>
    <row r="120" spans="1:8" ht="12.75">
      <c r="A120" s="140">
        <v>47</v>
      </c>
      <c r="B120" s="19">
        <v>11</v>
      </c>
      <c r="C120" s="140">
        <v>121</v>
      </c>
      <c r="D120" s="19">
        <v>6</v>
      </c>
      <c r="E120" s="19">
        <v>1</v>
      </c>
      <c r="F120" s="140">
        <v>6</v>
      </c>
      <c r="G120" s="158">
        <f t="shared" si="2"/>
        <v>1</v>
      </c>
      <c r="H120" s="153">
        <f t="shared" si="3"/>
        <v>47.08904073979204</v>
      </c>
    </row>
    <row r="121" spans="1:8" ht="12.75">
      <c r="A121" s="140">
        <v>69</v>
      </c>
      <c r="B121" s="19">
        <v>0</v>
      </c>
      <c r="C121" s="140">
        <v>0</v>
      </c>
      <c r="D121" s="19">
        <v>5</v>
      </c>
      <c r="E121" s="19">
        <v>1</v>
      </c>
      <c r="F121" s="140">
        <v>5</v>
      </c>
      <c r="G121" s="158">
        <f t="shared" si="2"/>
        <v>1</v>
      </c>
      <c r="H121" s="153">
        <f t="shared" si="3"/>
        <v>60.179445275459635</v>
      </c>
    </row>
    <row r="122" spans="1:8" ht="12.75">
      <c r="A122" s="140">
        <v>51</v>
      </c>
      <c r="B122" s="19">
        <v>0</v>
      </c>
      <c r="C122" s="140">
        <v>0</v>
      </c>
      <c r="D122" s="19">
        <v>5</v>
      </c>
      <c r="E122" s="19">
        <v>0</v>
      </c>
      <c r="F122" s="140">
        <v>0</v>
      </c>
      <c r="G122" s="158">
        <f t="shared" si="2"/>
        <v>1</v>
      </c>
      <c r="H122" s="153">
        <f t="shared" si="3"/>
        <v>60.179445275459635</v>
      </c>
    </row>
    <row r="123" spans="1:8" ht="12.75">
      <c r="A123" s="140">
        <v>55</v>
      </c>
      <c r="B123" s="19">
        <v>0</v>
      </c>
      <c r="C123" s="140">
        <v>0</v>
      </c>
      <c r="D123" s="19">
        <v>1</v>
      </c>
      <c r="E123" s="19">
        <v>1</v>
      </c>
      <c r="F123" s="140">
        <v>1</v>
      </c>
      <c r="G123" s="158">
        <f t="shared" si="2"/>
        <v>0</v>
      </c>
      <c r="H123" s="153">
        <f t="shared" si="3"/>
        <v>78.79939824109832</v>
      </c>
    </row>
    <row r="124" spans="1:8" ht="12.75">
      <c r="A124" s="140">
        <v>7</v>
      </c>
      <c r="B124" s="19">
        <v>11</v>
      </c>
      <c r="C124" s="140">
        <v>121</v>
      </c>
      <c r="D124" s="19">
        <v>13</v>
      </c>
      <c r="E124" s="19">
        <v>0</v>
      </c>
      <c r="F124" s="140">
        <v>0</v>
      </c>
      <c r="G124" s="158">
        <f t="shared" si="2"/>
        <v>1</v>
      </c>
      <c r="H124" s="153">
        <f t="shared" si="3"/>
        <v>69.29620230855056</v>
      </c>
    </row>
    <row r="125" spans="1:8" ht="12.75">
      <c r="A125" s="140">
        <v>26</v>
      </c>
      <c r="B125" s="19">
        <v>10</v>
      </c>
      <c r="C125" s="140">
        <v>100</v>
      </c>
      <c r="D125" s="19">
        <v>7</v>
      </c>
      <c r="E125" s="19">
        <v>0</v>
      </c>
      <c r="F125" s="140">
        <v>0</v>
      </c>
      <c r="G125" s="158">
        <f t="shared" si="2"/>
        <v>1</v>
      </c>
      <c r="H125" s="153">
        <f t="shared" si="3"/>
        <v>52.29609924924004</v>
      </c>
    </row>
    <row r="126" spans="1:8" ht="12.75">
      <c r="A126" s="140">
        <v>27</v>
      </c>
      <c r="B126" s="19">
        <v>4</v>
      </c>
      <c r="C126" s="140">
        <v>16</v>
      </c>
      <c r="D126" s="19">
        <v>9</v>
      </c>
      <c r="E126" s="19">
        <v>0</v>
      </c>
      <c r="F126" s="140">
        <v>0</v>
      </c>
      <c r="G126" s="158">
        <f t="shared" si="2"/>
        <v>1</v>
      </c>
      <c r="H126" s="153">
        <f t="shared" si="3"/>
        <v>68.51274907778773</v>
      </c>
    </row>
    <row r="127" spans="1:8" ht="12.75">
      <c r="A127" s="140">
        <v>52</v>
      </c>
      <c r="B127" s="19">
        <v>8</v>
      </c>
      <c r="C127" s="140">
        <v>64</v>
      </c>
      <c r="D127" s="19">
        <v>5</v>
      </c>
      <c r="E127" s="19">
        <v>1</v>
      </c>
      <c r="F127" s="140">
        <v>5</v>
      </c>
      <c r="G127" s="158">
        <f t="shared" si="2"/>
        <v>1</v>
      </c>
      <c r="H127" s="153">
        <f t="shared" si="3"/>
        <v>49.686710426356704</v>
      </c>
    </row>
    <row r="128" spans="1:8" ht="12.75">
      <c r="A128" s="140">
        <v>35</v>
      </c>
      <c r="B128" s="19">
        <v>12</v>
      </c>
      <c r="C128" s="140">
        <v>144</v>
      </c>
      <c r="D128" s="19">
        <v>5</v>
      </c>
      <c r="E128" s="19">
        <v>1</v>
      </c>
      <c r="F128" s="140">
        <v>5</v>
      </c>
      <c r="G128" s="158">
        <f t="shared" si="2"/>
        <v>1</v>
      </c>
      <c r="H128" s="153">
        <f t="shared" si="3"/>
        <v>41.770749153324</v>
      </c>
    </row>
    <row r="129" spans="1:8" ht="12.75">
      <c r="A129" s="140">
        <v>53</v>
      </c>
      <c r="B129" s="19">
        <v>0</v>
      </c>
      <c r="C129" s="140">
        <v>0</v>
      </c>
      <c r="D129" s="19">
        <v>2</v>
      </c>
      <c r="E129" s="19">
        <v>1</v>
      </c>
      <c r="F129" s="140">
        <v>2</v>
      </c>
      <c r="G129" s="158">
        <f t="shared" si="2"/>
        <v>0</v>
      </c>
      <c r="H129" s="153">
        <f t="shared" si="3"/>
        <v>73.19710335206328</v>
      </c>
    </row>
    <row r="130" spans="1:8" ht="12.75">
      <c r="A130" s="140">
        <v>44</v>
      </c>
      <c r="B130" s="19">
        <v>4</v>
      </c>
      <c r="C130" s="140">
        <v>16</v>
      </c>
      <c r="D130" s="19">
        <v>1</v>
      </c>
      <c r="E130" s="19">
        <v>1</v>
      </c>
      <c r="F130" s="140">
        <v>1</v>
      </c>
      <c r="G130" s="158">
        <f t="shared" si="2"/>
        <v>0</v>
      </c>
      <c r="H130" s="153">
        <f t="shared" si="3"/>
        <v>74.44289543270727</v>
      </c>
    </row>
    <row r="131" spans="1:8" ht="12.75">
      <c r="A131" s="140">
        <v>51</v>
      </c>
      <c r="B131" s="19">
        <v>13</v>
      </c>
      <c r="C131" s="140">
        <v>169</v>
      </c>
      <c r="D131" s="19">
        <v>2</v>
      </c>
      <c r="E131" s="19">
        <v>0</v>
      </c>
      <c r="F131" s="140">
        <v>0</v>
      </c>
      <c r="G131" s="158">
        <f t="shared" si="2"/>
        <v>0</v>
      </c>
      <c r="H131" s="153">
        <f t="shared" si="3"/>
        <v>52.53133421911935</v>
      </c>
    </row>
    <row r="132" spans="1:8" ht="12.75">
      <c r="A132" s="140">
        <v>37</v>
      </c>
      <c r="B132" s="19">
        <v>7</v>
      </c>
      <c r="C132" s="140">
        <v>49</v>
      </c>
      <c r="D132" s="19">
        <v>6</v>
      </c>
      <c r="E132" s="19">
        <v>0</v>
      </c>
      <c r="F132" s="140">
        <v>0</v>
      </c>
      <c r="G132" s="158">
        <f t="shared" si="2"/>
        <v>1</v>
      </c>
      <c r="H132" s="153">
        <f t="shared" si="3"/>
        <v>54.560069704744535</v>
      </c>
    </row>
    <row r="133" spans="1:8" ht="12.75">
      <c r="A133" s="140">
        <v>-25</v>
      </c>
      <c r="B133" s="19">
        <v>29</v>
      </c>
      <c r="C133" s="140">
        <v>841</v>
      </c>
      <c r="D133" s="19">
        <v>4</v>
      </c>
      <c r="E133" s="19">
        <v>1</v>
      </c>
      <c r="F133" s="140">
        <v>4</v>
      </c>
      <c r="G133" s="158">
        <f aca="true" t="shared" si="4" ref="G133:G196">IF(D133&lt;=$L$2,0,1)</f>
        <v>0</v>
      </c>
      <c r="H133" s="153">
        <f aca="true" t="shared" si="5" ref="H133:H196">$K$6+$L$6*B133+$M$6*C133+$N$6*D133+$O$6*G133+$P$6*D133*G133</f>
        <v>-9.914122206610593</v>
      </c>
    </row>
    <row r="134" spans="1:8" ht="12.75">
      <c r="A134" s="140">
        <v>11</v>
      </c>
      <c r="B134" s="19">
        <v>19</v>
      </c>
      <c r="C134" s="140">
        <v>361</v>
      </c>
      <c r="D134" s="19">
        <v>2</v>
      </c>
      <c r="E134" s="19">
        <v>1</v>
      </c>
      <c r="F134" s="140">
        <v>2</v>
      </c>
      <c r="G134" s="158">
        <f t="shared" si="4"/>
        <v>0</v>
      </c>
      <c r="H134" s="153">
        <f t="shared" si="5"/>
        <v>36.65300153684844</v>
      </c>
    </row>
    <row r="135" spans="1:8" ht="12.75">
      <c r="A135" s="140">
        <v>59</v>
      </c>
      <c r="B135" s="19">
        <v>2</v>
      </c>
      <c r="C135" s="140">
        <v>4</v>
      </c>
      <c r="D135" s="19">
        <v>4</v>
      </c>
      <c r="E135" s="19">
        <v>1</v>
      </c>
      <c r="F135" s="140">
        <v>4</v>
      </c>
      <c r="G135" s="158">
        <f t="shared" si="4"/>
        <v>0</v>
      </c>
      <c r="H135" s="153">
        <f t="shared" si="5"/>
        <v>60.036728323837764</v>
      </c>
    </row>
    <row r="136" spans="1:8" ht="12.75">
      <c r="A136" s="140">
        <v>33</v>
      </c>
      <c r="B136" s="19">
        <v>11</v>
      </c>
      <c r="C136" s="140">
        <v>121</v>
      </c>
      <c r="D136" s="19">
        <v>8</v>
      </c>
      <c r="E136" s="19">
        <v>0</v>
      </c>
      <c r="F136" s="140">
        <v>0</v>
      </c>
      <c r="G136" s="158">
        <f t="shared" si="4"/>
        <v>1</v>
      </c>
      <c r="H136" s="153">
        <f t="shared" si="5"/>
        <v>53.43394404515162</v>
      </c>
    </row>
    <row r="137" spans="1:8" ht="12.75">
      <c r="A137" s="140">
        <v>35</v>
      </c>
      <c r="B137" s="19">
        <v>11</v>
      </c>
      <c r="C137" s="140">
        <v>121</v>
      </c>
      <c r="D137" s="19">
        <v>6</v>
      </c>
      <c r="E137" s="19">
        <v>1</v>
      </c>
      <c r="F137" s="140">
        <v>6</v>
      </c>
      <c r="G137" s="158">
        <f t="shared" si="4"/>
        <v>1</v>
      </c>
      <c r="H137" s="153">
        <f t="shared" si="5"/>
        <v>47.08904073979204</v>
      </c>
    </row>
    <row r="138" spans="1:8" ht="12.75">
      <c r="A138" s="140">
        <v>18</v>
      </c>
      <c r="B138" s="19">
        <v>11</v>
      </c>
      <c r="C138" s="140">
        <v>121</v>
      </c>
      <c r="D138" s="19">
        <v>8</v>
      </c>
      <c r="E138" s="19">
        <v>0</v>
      </c>
      <c r="F138" s="140">
        <v>0</v>
      </c>
      <c r="G138" s="158">
        <f t="shared" si="4"/>
        <v>1</v>
      </c>
      <c r="H138" s="153">
        <f t="shared" si="5"/>
        <v>53.43394404515162</v>
      </c>
    </row>
    <row r="139" spans="1:8" ht="12.75">
      <c r="A139" s="140">
        <v>60</v>
      </c>
      <c r="B139" s="19">
        <v>0</v>
      </c>
      <c r="C139" s="140">
        <v>0</v>
      </c>
      <c r="D139" s="19">
        <v>4</v>
      </c>
      <c r="E139" s="19">
        <v>1</v>
      </c>
      <c r="F139" s="140">
        <v>4</v>
      </c>
      <c r="G139" s="158">
        <f t="shared" si="4"/>
        <v>0</v>
      </c>
      <c r="H139" s="153">
        <f t="shared" si="5"/>
        <v>61.99251357399319</v>
      </c>
    </row>
    <row r="140" spans="1:8" ht="12.75">
      <c r="A140" s="140">
        <v>31</v>
      </c>
      <c r="B140" s="19">
        <v>12</v>
      </c>
      <c r="C140" s="140">
        <v>144</v>
      </c>
      <c r="D140" s="19">
        <v>7</v>
      </c>
      <c r="E140" s="19">
        <v>0</v>
      </c>
      <c r="F140" s="140">
        <v>0</v>
      </c>
      <c r="G140" s="158">
        <f t="shared" si="4"/>
        <v>1</v>
      </c>
      <c r="H140" s="153">
        <f t="shared" si="5"/>
        <v>48.11565245868358</v>
      </c>
    </row>
    <row r="141" spans="1:8" ht="12.75">
      <c r="A141" s="140">
        <v>57</v>
      </c>
      <c r="B141" s="19">
        <v>16</v>
      </c>
      <c r="C141" s="140">
        <v>256</v>
      </c>
      <c r="D141" s="19">
        <v>9</v>
      </c>
      <c r="E141" s="19">
        <v>1</v>
      </c>
      <c r="F141" s="140">
        <v>9</v>
      </c>
      <c r="G141" s="158">
        <f t="shared" si="4"/>
        <v>1</v>
      </c>
      <c r="H141" s="153">
        <f t="shared" si="5"/>
        <v>44.764865258689646</v>
      </c>
    </row>
    <row r="142" spans="1:8" ht="12.75">
      <c r="A142" s="140">
        <v>55</v>
      </c>
      <c r="B142" s="19">
        <v>2</v>
      </c>
      <c r="C142" s="140">
        <v>4</v>
      </c>
      <c r="D142" s="19">
        <v>4</v>
      </c>
      <c r="E142" s="19">
        <v>1</v>
      </c>
      <c r="F142" s="140">
        <v>4</v>
      </c>
      <c r="G142" s="158">
        <f t="shared" si="4"/>
        <v>0</v>
      </c>
      <c r="H142" s="153">
        <f t="shared" si="5"/>
        <v>60.036728323837764</v>
      </c>
    </row>
    <row r="143" spans="1:8" ht="12.75">
      <c r="A143" s="140">
        <v>18</v>
      </c>
      <c r="B143" s="19">
        <v>24</v>
      </c>
      <c r="C143" s="140">
        <v>576</v>
      </c>
      <c r="D143" s="19">
        <v>3</v>
      </c>
      <c r="E143" s="19">
        <v>0</v>
      </c>
      <c r="F143" s="140">
        <v>0</v>
      </c>
      <c r="G143" s="158">
        <f t="shared" si="4"/>
        <v>0</v>
      </c>
      <c r="H143" s="153">
        <f t="shared" si="5"/>
        <v>14.759853127869569</v>
      </c>
    </row>
    <row r="144" spans="1:8" ht="12.75">
      <c r="A144" s="140">
        <v>28</v>
      </c>
      <c r="B144" s="19">
        <v>17</v>
      </c>
      <c r="C144" s="140">
        <v>289</v>
      </c>
      <c r="D144" s="19">
        <v>4</v>
      </c>
      <c r="E144" s="19">
        <v>1</v>
      </c>
      <c r="F144" s="140">
        <v>4</v>
      </c>
      <c r="G144" s="158">
        <f t="shared" si="4"/>
        <v>0</v>
      </c>
      <c r="H144" s="153">
        <f t="shared" si="5"/>
        <v>31.186121627615535</v>
      </c>
    </row>
    <row r="145" spans="1:8" ht="12.75">
      <c r="A145" s="140">
        <v>38</v>
      </c>
      <c r="B145" s="19">
        <v>10</v>
      </c>
      <c r="C145" s="140">
        <v>100</v>
      </c>
      <c r="D145" s="19">
        <v>3</v>
      </c>
      <c r="E145" s="19">
        <v>1</v>
      </c>
      <c r="F145" s="140">
        <v>3</v>
      </c>
      <c r="G145" s="158">
        <f t="shared" si="4"/>
        <v>0</v>
      </c>
      <c r="H145" s="153">
        <f t="shared" si="5"/>
        <v>53.36655913144906</v>
      </c>
    </row>
    <row r="146" spans="1:8" ht="12.75">
      <c r="A146" s="140">
        <v>30</v>
      </c>
      <c r="B146" s="19">
        <v>14</v>
      </c>
      <c r="C146" s="140">
        <v>196</v>
      </c>
      <c r="D146" s="19">
        <v>4</v>
      </c>
      <c r="E146" s="19">
        <v>1</v>
      </c>
      <c r="F146" s="140">
        <v>4</v>
      </c>
      <c r="G146" s="158">
        <f t="shared" si="4"/>
        <v>0</v>
      </c>
      <c r="H146" s="153">
        <f t="shared" si="5"/>
        <v>38.9584383532209</v>
      </c>
    </row>
    <row r="147" spans="1:8" ht="12.75">
      <c r="A147" s="140">
        <v>-6</v>
      </c>
      <c r="B147" s="19">
        <v>18</v>
      </c>
      <c r="C147" s="140">
        <v>324</v>
      </c>
      <c r="D147" s="19">
        <v>9</v>
      </c>
      <c r="E147" s="19">
        <v>0</v>
      </c>
      <c r="F147" s="140">
        <v>0</v>
      </c>
      <c r="G147" s="158">
        <f t="shared" si="4"/>
        <v>1</v>
      </c>
      <c r="H147" s="153">
        <f t="shared" si="5"/>
        <v>39.24962154389258</v>
      </c>
    </row>
    <row r="148" spans="1:8" ht="12.75">
      <c r="A148" s="140">
        <v>8</v>
      </c>
      <c r="B148" s="19">
        <v>19</v>
      </c>
      <c r="C148" s="140">
        <v>361</v>
      </c>
      <c r="D148" s="19">
        <v>1</v>
      </c>
      <c r="E148" s="19">
        <v>1</v>
      </c>
      <c r="F148" s="140">
        <v>1</v>
      </c>
      <c r="G148" s="158">
        <f t="shared" si="4"/>
        <v>0</v>
      </c>
      <c r="H148" s="153">
        <f t="shared" si="5"/>
        <v>42.255296425883486</v>
      </c>
    </row>
    <row r="149" spans="1:8" ht="12.75">
      <c r="A149" s="140">
        <v>35</v>
      </c>
      <c r="B149" s="19">
        <v>4</v>
      </c>
      <c r="C149" s="140">
        <v>16</v>
      </c>
      <c r="D149" s="19">
        <v>9</v>
      </c>
      <c r="E149" s="19">
        <v>0</v>
      </c>
      <c r="F149" s="140">
        <v>0</v>
      </c>
      <c r="G149" s="158">
        <f t="shared" si="4"/>
        <v>1</v>
      </c>
      <c r="H149" s="153">
        <f t="shared" si="5"/>
        <v>68.51274907778773</v>
      </c>
    </row>
    <row r="150" spans="1:8" ht="12.75">
      <c r="A150" s="140">
        <v>32</v>
      </c>
      <c r="B150" s="19">
        <v>10</v>
      </c>
      <c r="C150" s="140">
        <v>100</v>
      </c>
      <c r="D150" s="19">
        <v>7</v>
      </c>
      <c r="E150" s="19">
        <v>0</v>
      </c>
      <c r="F150" s="140">
        <v>0</v>
      </c>
      <c r="G150" s="158">
        <f t="shared" si="4"/>
        <v>1</v>
      </c>
      <c r="H150" s="153">
        <f t="shared" si="5"/>
        <v>52.29609924924004</v>
      </c>
    </row>
    <row r="151" spans="1:8" ht="12.75">
      <c r="A151" s="140">
        <v>52</v>
      </c>
      <c r="B151" s="19">
        <v>6</v>
      </c>
      <c r="C151" s="140">
        <v>36</v>
      </c>
      <c r="D151" s="19">
        <v>4</v>
      </c>
      <c r="E151" s="19">
        <v>1</v>
      </c>
      <c r="F151" s="140">
        <v>4</v>
      </c>
      <c r="G151" s="158">
        <f t="shared" si="4"/>
        <v>0</v>
      </c>
      <c r="H151" s="153">
        <f t="shared" si="5"/>
        <v>54.79036089928631</v>
      </c>
    </row>
    <row r="152" spans="1:8" ht="12.75">
      <c r="A152" s="140">
        <v>51</v>
      </c>
      <c r="B152" s="19">
        <v>0</v>
      </c>
      <c r="C152" s="140">
        <v>0</v>
      </c>
      <c r="D152" s="19">
        <v>6</v>
      </c>
      <c r="E152" s="19">
        <v>0</v>
      </c>
      <c r="F152" s="140">
        <v>0</v>
      </c>
      <c r="G152" s="158">
        <f t="shared" si="4"/>
        <v>1</v>
      </c>
      <c r="H152" s="153">
        <f t="shared" si="5"/>
        <v>63.351896928139425</v>
      </c>
    </row>
    <row r="153" spans="1:8" ht="12.75">
      <c r="A153" s="140">
        <v>60</v>
      </c>
      <c r="B153" s="19">
        <v>9</v>
      </c>
      <c r="C153" s="140">
        <v>81</v>
      </c>
      <c r="D153" s="19">
        <v>9</v>
      </c>
      <c r="E153" s="19">
        <v>1</v>
      </c>
      <c r="F153" s="140">
        <v>9</v>
      </c>
      <c r="G153" s="158">
        <f t="shared" si="4"/>
        <v>1</v>
      </c>
      <c r="H153" s="153">
        <f t="shared" si="5"/>
        <v>60.56437633434776</v>
      </c>
    </row>
    <row r="154" spans="1:8" ht="12.75">
      <c r="A154" s="140">
        <v>30</v>
      </c>
      <c r="B154" s="19">
        <v>13</v>
      </c>
      <c r="C154" s="140">
        <v>169</v>
      </c>
      <c r="D154" s="19">
        <v>1</v>
      </c>
      <c r="E154" s="19">
        <v>1</v>
      </c>
      <c r="F154" s="140">
        <v>1</v>
      </c>
      <c r="G154" s="158">
        <f t="shared" si="4"/>
        <v>0</v>
      </c>
      <c r="H154" s="153">
        <f t="shared" si="5"/>
        <v>58.133629108154395</v>
      </c>
    </row>
    <row r="155" spans="1:8" ht="12.75">
      <c r="A155" s="140">
        <v>32</v>
      </c>
      <c r="B155" s="19">
        <v>6</v>
      </c>
      <c r="C155" s="140">
        <v>36</v>
      </c>
      <c r="D155" s="19">
        <v>1</v>
      </c>
      <c r="E155" s="19">
        <v>1</v>
      </c>
      <c r="F155" s="140">
        <v>1</v>
      </c>
      <c r="G155" s="158">
        <f t="shared" si="4"/>
        <v>0</v>
      </c>
      <c r="H155" s="153">
        <f t="shared" si="5"/>
        <v>71.59724556639145</v>
      </c>
    </row>
    <row r="156" spans="1:8" ht="12.75">
      <c r="A156" s="140">
        <v>17</v>
      </c>
      <c r="B156" s="19">
        <v>18</v>
      </c>
      <c r="C156" s="140">
        <v>324</v>
      </c>
      <c r="D156" s="19">
        <v>4</v>
      </c>
      <c r="E156" s="19">
        <v>1</v>
      </c>
      <c r="F156" s="140">
        <v>4</v>
      </c>
      <c r="G156" s="158">
        <f t="shared" si="4"/>
        <v>0</v>
      </c>
      <c r="H156" s="153">
        <f t="shared" si="5"/>
        <v>28.37288323170698</v>
      </c>
    </row>
    <row r="157" spans="1:8" ht="12.75">
      <c r="A157" s="140">
        <v>39</v>
      </c>
      <c r="B157" s="19">
        <v>8</v>
      </c>
      <c r="C157" s="140">
        <v>64</v>
      </c>
      <c r="D157" s="19">
        <v>2</v>
      </c>
      <c r="E157" s="19">
        <v>1</v>
      </c>
      <c r="F157" s="140">
        <v>2</v>
      </c>
      <c r="G157" s="158">
        <f t="shared" si="4"/>
        <v>0</v>
      </c>
      <c r="H157" s="153">
        <f t="shared" si="5"/>
        <v>62.70436850296035</v>
      </c>
    </row>
    <row r="158" spans="1:8" ht="12.75">
      <c r="A158" s="140">
        <v>36</v>
      </c>
      <c r="B158" s="19">
        <v>3</v>
      </c>
      <c r="C158" s="140">
        <v>9</v>
      </c>
      <c r="D158" s="19">
        <v>8</v>
      </c>
      <c r="E158" s="19">
        <v>0</v>
      </c>
      <c r="F158" s="140">
        <v>0</v>
      </c>
      <c r="G158" s="158">
        <f t="shared" si="4"/>
        <v>1</v>
      </c>
      <c r="H158" s="153">
        <f t="shared" si="5"/>
        <v>66.59627274273579</v>
      </c>
    </row>
    <row r="159" spans="1:8" ht="12.75">
      <c r="A159" s="140">
        <v>42</v>
      </c>
      <c r="B159" s="19">
        <v>8</v>
      </c>
      <c r="C159" s="140">
        <v>64</v>
      </c>
      <c r="D159" s="19">
        <v>7</v>
      </c>
      <c r="E159" s="19">
        <v>0</v>
      </c>
      <c r="F159" s="140">
        <v>0</v>
      </c>
      <c r="G159" s="158">
        <f t="shared" si="4"/>
        <v>1</v>
      </c>
      <c r="H159" s="153">
        <f t="shared" si="5"/>
        <v>56.031613731716284</v>
      </c>
    </row>
    <row r="160" spans="1:8" ht="12.75">
      <c r="A160" s="140">
        <v>-1</v>
      </c>
      <c r="B160" s="19">
        <v>22</v>
      </c>
      <c r="C160" s="140">
        <v>484</v>
      </c>
      <c r="D160" s="19">
        <v>1</v>
      </c>
      <c r="E160" s="19">
        <v>1</v>
      </c>
      <c r="F160" s="140">
        <v>1</v>
      </c>
      <c r="G160" s="158">
        <f t="shared" si="4"/>
        <v>0</v>
      </c>
      <c r="H160" s="153">
        <f t="shared" si="5"/>
        <v>32.81448354497734</v>
      </c>
    </row>
    <row r="161" spans="1:8" ht="12.75">
      <c r="A161" s="140">
        <v>30</v>
      </c>
      <c r="B161" s="19">
        <v>9</v>
      </c>
      <c r="C161" s="140">
        <v>81</v>
      </c>
      <c r="D161" s="19">
        <v>7</v>
      </c>
      <c r="E161" s="19">
        <v>0</v>
      </c>
      <c r="F161" s="140">
        <v>0</v>
      </c>
      <c r="G161" s="158">
        <f t="shared" si="4"/>
        <v>1</v>
      </c>
      <c r="H161" s="153">
        <f t="shared" si="5"/>
        <v>54.21947302898818</v>
      </c>
    </row>
    <row r="162" spans="1:8" ht="12.75">
      <c r="A162" s="140">
        <v>44</v>
      </c>
      <c r="B162" s="19">
        <v>12</v>
      </c>
      <c r="C162" s="140">
        <v>144</v>
      </c>
      <c r="D162" s="19">
        <v>5</v>
      </c>
      <c r="E162" s="19">
        <v>1</v>
      </c>
      <c r="F162" s="140">
        <v>5</v>
      </c>
      <c r="G162" s="158">
        <f t="shared" si="4"/>
        <v>1</v>
      </c>
      <c r="H162" s="153">
        <f t="shared" si="5"/>
        <v>41.770749153324</v>
      </c>
    </row>
    <row r="163" spans="1:8" ht="12.75">
      <c r="A163" s="140">
        <v>79</v>
      </c>
      <c r="B163" s="19">
        <v>0</v>
      </c>
      <c r="C163" s="140">
        <v>0</v>
      </c>
      <c r="D163" s="19">
        <v>8</v>
      </c>
      <c r="E163" s="19">
        <v>1</v>
      </c>
      <c r="F163" s="140">
        <v>8</v>
      </c>
      <c r="G163" s="158">
        <f t="shared" si="4"/>
        <v>1</v>
      </c>
      <c r="H163" s="153">
        <f t="shared" si="5"/>
        <v>69.696800233499</v>
      </c>
    </row>
    <row r="164" spans="1:8" ht="12.75">
      <c r="A164" s="140">
        <v>14</v>
      </c>
      <c r="B164" s="19">
        <v>18</v>
      </c>
      <c r="C164" s="140">
        <v>324</v>
      </c>
      <c r="D164" s="19">
        <v>1</v>
      </c>
      <c r="E164" s="19">
        <v>1</v>
      </c>
      <c r="F164" s="140">
        <v>1</v>
      </c>
      <c r="G164" s="158">
        <f t="shared" si="4"/>
        <v>0</v>
      </c>
      <c r="H164" s="153">
        <f t="shared" si="5"/>
        <v>45.17976789881211</v>
      </c>
    </row>
    <row r="165" spans="1:8" ht="12.75">
      <c r="A165" s="140">
        <v>42</v>
      </c>
      <c r="B165" s="19">
        <v>7</v>
      </c>
      <c r="C165" s="140">
        <v>49</v>
      </c>
      <c r="D165" s="19">
        <v>6</v>
      </c>
      <c r="E165" s="19">
        <v>0</v>
      </c>
      <c r="F165" s="140">
        <v>0</v>
      </c>
      <c r="G165" s="158">
        <f t="shared" si="4"/>
        <v>1</v>
      </c>
      <c r="H165" s="153">
        <f t="shared" si="5"/>
        <v>54.560069704744535</v>
      </c>
    </row>
    <row r="166" spans="1:8" ht="12.75">
      <c r="A166" s="140">
        <v>3</v>
      </c>
      <c r="B166" s="19">
        <v>11</v>
      </c>
      <c r="C166" s="140">
        <v>121</v>
      </c>
      <c r="D166" s="19">
        <v>11</v>
      </c>
      <c r="E166" s="19">
        <v>0</v>
      </c>
      <c r="F166" s="140">
        <v>0</v>
      </c>
      <c r="G166" s="158">
        <f t="shared" si="4"/>
        <v>1</v>
      </c>
      <c r="H166" s="153">
        <f t="shared" si="5"/>
        <v>62.95129900319099</v>
      </c>
    </row>
    <row r="167" spans="1:8" ht="12.75">
      <c r="A167" s="140">
        <v>36</v>
      </c>
      <c r="B167" s="19">
        <v>15</v>
      </c>
      <c r="C167" s="140">
        <v>225</v>
      </c>
      <c r="D167" s="19">
        <v>1</v>
      </c>
      <c r="E167" s="19">
        <v>1</v>
      </c>
      <c r="F167" s="140">
        <v>1</v>
      </c>
      <c r="G167" s="158">
        <f t="shared" si="4"/>
        <v>0</v>
      </c>
      <c r="H167" s="153">
        <f t="shared" si="5"/>
        <v>53.28578385547763</v>
      </c>
    </row>
    <row r="168" spans="1:8" ht="12.75">
      <c r="A168" s="140">
        <v>52</v>
      </c>
      <c r="B168" s="19">
        <v>7</v>
      </c>
      <c r="C168" s="140">
        <v>49</v>
      </c>
      <c r="D168" s="19">
        <v>5</v>
      </c>
      <c r="E168" s="19">
        <v>0</v>
      </c>
      <c r="F168" s="140">
        <v>0</v>
      </c>
      <c r="G168" s="158">
        <f t="shared" si="4"/>
        <v>1</v>
      </c>
      <c r="H168" s="153">
        <f t="shared" si="5"/>
        <v>51.387618052064745</v>
      </c>
    </row>
    <row r="169" spans="1:8" ht="12.75">
      <c r="A169" s="140">
        <v>26</v>
      </c>
      <c r="B169" s="19">
        <v>16</v>
      </c>
      <c r="C169" s="140">
        <v>256</v>
      </c>
      <c r="D169" s="19">
        <v>2</v>
      </c>
      <c r="E169" s="19">
        <v>1</v>
      </c>
      <c r="F169" s="140">
        <v>2</v>
      </c>
      <c r="G169" s="158">
        <f t="shared" si="4"/>
        <v>0</v>
      </c>
      <c r="H169" s="153">
        <f t="shared" si="5"/>
        <v>45.09271672457413</v>
      </c>
    </row>
    <row r="170" spans="1:8" ht="12.75">
      <c r="A170" s="140">
        <v>15</v>
      </c>
      <c r="B170" s="19">
        <v>15</v>
      </c>
      <c r="C170" s="140">
        <v>225</v>
      </c>
      <c r="D170" s="19">
        <v>7</v>
      </c>
      <c r="E170" s="19">
        <v>0</v>
      </c>
      <c r="F170" s="140">
        <v>0</v>
      </c>
      <c r="G170" s="158">
        <f t="shared" si="4"/>
        <v>1</v>
      </c>
      <c r="H170" s="153">
        <f t="shared" si="5"/>
        <v>41.01073419519852</v>
      </c>
    </row>
    <row r="171" spans="1:8" ht="12.75">
      <c r="A171" s="140">
        <v>45</v>
      </c>
      <c r="B171" s="19">
        <v>9</v>
      </c>
      <c r="C171" s="140">
        <v>81</v>
      </c>
      <c r="D171" s="19">
        <v>6</v>
      </c>
      <c r="E171" s="19">
        <v>1</v>
      </c>
      <c r="F171" s="140">
        <v>6</v>
      </c>
      <c r="G171" s="158">
        <f t="shared" si="4"/>
        <v>1</v>
      </c>
      <c r="H171" s="153">
        <f t="shared" si="5"/>
        <v>51.04702137630839</v>
      </c>
    </row>
    <row r="172" spans="1:8" ht="12.75">
      <c r="A172" s="140">
        <v>7</v>
      </c>
      <c r="B172" s="19">
        <v>21</v>
      </c>
      <c r="C172" s="140">
        <v>441</v>
      </c>
      <c r="D172" s="19">
        <v>7</v>
      </c>
      <c r="E172" s="19">
        <v>0</v>
      </c>
      <c r="F172" s="140">
        <v>0</v>
      </c>
      <c r="G172" s="158">
        <f t="shared" si="4"/>
        <v>1</v>
      </c>
      <c r="H172" s="153">
        <f t="shared" si="5"/>
        <v>23.797604588686994</v>
      </c>
    </row>
    <row r="173" spans="1:8" ht="12.75">
      <c r="A173" s="140">
        <v>25</v>
      </c>
      <c r="B173" s="19">
        <v>16</v>
      </c>
      <c r="C173" s="140">
        <v>256</v>
      </c>
      <c r="D173" s="19">
        <v>3</v>
      </c>
      <c r="E173" s="19">
        <v>1</v>
      </c>
      <c r="F173" s="140">
        <v>3</v>
      </c>
      <c r="G173" s="158">
        <f t="shared" si="4"/>
        <v>0</v>
      </c>
      <c r="H173" s="153">
        <f t="shared" si="5"/>
        <v>39.49042183553909</v>
      </c>
    </row>
    <row r="174" spans="1:8" ht="12.75">
      <c r="A174" s="140">
        <v>32</v>
      </c>
      <c r="B174" s="19">
        <v>7</v>
      </c>
      <c r="C174" s="140">
        <v>49</v>
      </c>
      <c r="D174" s="19">
        <v>1</v>
      </c>
      <c r="E174" s="19">
        <v>1</v>
      </c>
      <c r="F174" s="140">
        <v>1</v>
      </c>
      <c r="G174" s="158">
        <f t="shared" si="4"/>
        <v>0</v>
      </c>
      <c r="H174" s="153">
        <f t="shared" si="5"/>
        <v>70.00757101770344</v>
      </c>
    </row>
    <row r="175" spans="1:8" ht="12.75">
      <c r="A175" s="140">
        <v>43</v>
      </c>
      <c r="B175" s="19">
        <v>6</v>
      </c>
      <c r="C175" s="140">
        <v>36</v>
      </c>
      <c r="D175" s="19">
        <v>7</v>
      </c>
      <c r="E175" s="19">
        <v>0</v>
      </c>
      <c r="F175" s="140">
        <v>0</v>
      </c>
      <c r="G175" s="158">
        <f t="shared" si="4"/>
        <v>1</v>
      </c>
      <c r="H175" s="153">
        <f t="shared" si="5"/>
        <v>59.322195906112334</v>
      </c>
    </row>
    <row r="176" spans="1:8" ht="12.75">
      <c r="A176" s="140">
        <v>-8</v>
      </c>
      <c r="B176" s="19">
        <v>23</v>
      </c>
      <c r="C176" s="140">
        <v>529</v>
      </c>
      <c r="D176" s="19">
        <v>3</v>
      </c>
      <c r="E176" s="19">
        <v>1</v>
      </c>
      <c r="F176" s="140">
        <v>3</v>
      </c>
      <c r="G176" s="158">
        <f t="shared" si="4"/>
        <v>0</v>
      </c>
      <c r="H176" s="153">
        <f t="shared" si="5"/>
        <v>18.240489985898442</v>
      </c>
    </row>
    <row r="177" spans="1:8" ht="12.75">
      <c r="A177" s="140">
        <v>17</v>
      </c>
      <c r="B177" s="19">
        <v>5</v>
      </c>
      <c r="C177" s="140">
        <v>25</v>
      </c>
      <c r="D177" s="19">
        <v>11</v>
      </c>
      <c r="E177" s="19">
        <v>0</v>
      </c>
      <c r="F177" s="140">
        <v>0</v>
      </c>
      <c r="G177" s="158">
        <f t="shared" si="4"/>
        <v>1</v>
      </c>
      <c r="H177" s="153">
        <f t="shared" si="5"/>
        <v>73.49044398849944</v>
      </c>
    </row>
    <row r="178" spans="1:8" ht="12.75">
      <c r="A178" s="140">
        <v>49</v>
      </c>
      <c r="B178" s="19">
        <v>4</v>
      </c>
      <c r="C178" s="140">
        <v>16</v>
      </c>
      <c r="D178" s="19">
        <v>2</v>
      </c>
      <c r="E178" s="19">
        <v>1</v>
      </c>
      <c r="F178" s="140">
        <v>2</v>
      </c>
      <c r="G178" s="158">
        <f t="shared" si="4"/>
        <v>0</v>
      </c>
      <c r="H178" s="153">
        <f t="shared" si="5"/>
        <v>68.84060054367222</v>
      </c>
    </row>
    <row r="179" spans="1:8" ht="12.75">
      <c r="A179" s="140">
        <v>50</v>
      </c>
      <c r="B179" s="19">
        <v>11</v>
      </c>
      <c r="C179" s="140">
        <v>121</v>
      </c>
      <c r="D179" s="19">
        <v>7</v>
      </c>
      <c r="E179" s="19">
        <v>1</v>
      </c>
      <c r="F179" s="140">
        <v>7</v>
      </c>
      <c r="G179" s="158">
        <f t="shared" si="4"/>
        <v>1</v>
      </c>
      <c r="H179" s="153">
        <f t="shared" si="5"/>
        <v>50.26149239247183</v>
      </c>
    </row>
    <row r="180" spans="1:8" ht="12.75">
      <c r="A180" s="140">
        <v>59</v>
      </c>
      <c r="B180" s="19">
        <v>7</v>
      </c>
      <c r="C180" s="140">
        <v>49</v>
      </c>
      <c r="D180" s="19">
        <v>5</v>
      </c>
      <c r="E180" s="19">
        <v>1</v>
      </c>
      <c r="F180" s="140">
        <v>5</v>
      </c>
      <c r="G180" s="158">
        <f t="shared" si="4"/>
        <v>1</v>
      </c>
      <c r="H180" s="153">
        <f t="shared" si="5"/>
        <v>51.387618052064745</v>
      </c>
    </row>
    <row r="181" spans="1:8" ht="12.75">
      <c r="A181" s="140">
        <v>47</v>
      </c>
      <c r="B181" s="19">
        <v>6</v>
      </c>
      <c r="C181" s="140">
        <v>36</v>
      </c>
      <c r="D181" s="19">
        <v>5</v>
      </c>
      <c r="E181" s="19">
        <v>1</v>
      </c>
      <c r="F181" s="140">
        <v>5</v>
      </c>
      <c r="G181" s="158">
        <f t="shared" si="4"/>
        <v>1</v>
      </c>
      <c r="H181" s="153">
        <f t="shared" si="5"/>
        <v>52.977292600752754</v>
      </c>
    </row>
    <row r="182" spans="1:8" ht="12.75">
      <c r="A182" s="140">
        <v>25</v>
      </c>
      <c r="B182" s="19">
        <v>15</v>
      </c>
      <c r="C182" s="140">
        <v>225</v>
      </c>
      <c r="D182" s="19">
        <v>1</v>
      </c>
      <c r="E182" s="19">
        <v>1</v>
      </c>
      <c r="F182" s="140">
        <v>1</v>
      </c>
      <c r="G182" s="158">
        <f t="shared" si="4"/>
        <v>0</v>
      </c>
      <c r="H182" s="153">
        <f t="shared" si="5"/>
        <v>53.28578385547763</v>
      </c>
    </row>
    <row r="183" spans="1:8" ht="12.75">
      <c r="A183" s="140">
        <v>42</v>
      </c>
      <c r="B183" s="19">
        <v>3</v>
      </c>
      <c r="C183" s="140">
        <v>9</v>
      </c>
      <c r="D183" s="19">
        <v>7</v>
      </c>
      <c r="E183" s="19">
        <v>0</v>
      </c>
      <c r="F183" s="140">
        <v>0</v>
      </c>
      <c r="G183" s="158">
        <f t="shared" si="4"/>
        <v>1</v>
      </c>
      <c r="H183" s="153">
        <f t="shared" si="5"/>
        <v>63.423821090056</v>
      </c>
    </row>
    <row r="184" spans="1:8" ht="12.75">
      <c r="A184" s="140">
        <v>7</v>
      </c>
      <c r="B184" s="19">
        <v>14</v>
      </c>
      <c r="C184" s="140">
        <v>196</v>
      </c>
      <c r="D184" s="19">
        <v>11</v>
      </c>
      <c r="E184" s="19">
        <v>0</v>
      </c>
      <c r="F184" s="140">
        <v>0</v>
      </c>
      <c r="G184" s="158">
        <f t="shared" si="4"/>
        <v>1</v>
      </c>
      <c r="H184" s="153">
        <f t="shared" si="5"/>
        <v>56.18007997076608</v>
      </c>
    </row>
    <row r="185" spans="1:8" ht="12.75">
      <c r="A185" s="140">
        <v>41</v>
      </c>
      <c r="B185" s="19">
        <v>0</v>
      </c>
      <c r="C185" s="140">
        <v>0</v>
      </c>
      <c r="D185" s="19">
        <v>7</v>
      </c>
      <c r="E185" s="19">
        <v>0</v>
      </c>
      <c r="F185" s="140">
        <v>0</v>
      </c>
      <c r="G185" s="158">
        <f t="shared" si="4"/>
        <v>1</v>
      </c>
      <c r="H185" s="153">
        <f t="shared" si="5"/>
        <v>66.52434858081921</v>
      </c>
    </row>
    <row r="186" spans="1:8" ht="12.75">
      <c r="A186" s="140">
        <v>30</v>
      </c>
      <c r="B186" s="19">
        <v>11</v>
      </c>
      <c r="C186" s="140">
        <v>121</v>
      </c>
      <c r="D186" s="19">
        <v>1</v>
      </c>
      <c r="E186" s="19">
        <v>1</v>
      </c>
      <c r="F186" s="140">
        <v>1</v>
      </c>
      <c r="G186" s="158">
        <f t="shared" si="4"/>
        <v>0</v>
      </c>
      <c r="H186" s="153">
        <f t="shared" si="5"/>
        <v>62.53654205275094</v>
      </c>
    </row>
    <row r="187" spans="1:8" ht="12.75">
      <c r="A187" s="140">
        <v>36</v>
      </c>
      <c r="B187" s="19">
        <v>10</v>
      </c>
      <c r="C187" s="140">
        <v>100</v>
      </c>
      <c r="D187" s="19">
        <v>1</v>
      </c>
      <c r="E187" s="19">
        <v>1</v>
      </c>
      <c r="F187" s="140">
        <v>1</v>
      </c>
      <c r="G187" s="158">
        <f t="shared" si="4"/>
        <v>0</v>
      </c>
      <c r="H187" s="153">
        <f t="shared" si="5"/>
        <v>64.57114890951914</v>
      </c>
    </row>
    <row r="188" spans="1:8" ht="12.75">
      <c r="A188" s="140">
        <v>20</v>
      </c>
      <c r="B188" s="19">
        <v>16</v>
      </c>
      <c r="C188" s="140">
        <v>256</v>
      </c>
      <c r="D188" s="19">
        <v>8</v>
      </c>
      <c r="E188" s="19">
        <v>0</v>
      </c>
      <c r="F188" s="140">
        <v>0</v>
      </c>
      <c r="G188" s="158">
        <f t="shared" si="4"/>
        <v>1</v>
      </c>
      <c r="H188" s="153">
        <f t="shared" si="5"/>
        <v>41.592413606009856</v>
      </c>
    </row>
    <row r="189" spans="1:8" ht="12.75">
      <c r="A189" s="140">
        <v>39</v>
      </c>
      <c r="B189" s="19">
        <v>14</v>
      </c>
      <c r="C189" s="140">
        <v>196</v>
      </c>
      <c r="D189" s="19">
        <v>6</v>
      </c>
      <c r="E189" s="19">
        <v>0</v>
      </c>
      <c r="F189" s="140">
        <v>0</v>
      </c>
      <c r="G189" s="158">
        <f t="shared" si="4"/>
        <v>1</v>
      </c>
      <c r="H189" s="153">
        <f t="shared" si="5"/>
        <v>40.31782170736713</v>
      </c>
    </row>
    <row r="190" spans="1:8" ht="12.75">
      <c r="A190" s="140">
        <v>46</v>
      </c>
      <c r="B190" s="19">
        <v>7</v>
      </c>
      <c r="C190" s="140">
        <v>49</v>
      </c>
      <c r="D190" s="19">
        <v>5</v>
      </c>
      <c r="E190" s="19">
        <v>1</v>
      </c>
      <c r="F190" s="140">
        <v>5</v>
      </c>
      <c r="G190" s="158">
        <f t="shared" si="4"/>
        <v>1</v>
      </c>
      <c r="H190" s="153">
        <f t="shared" si="5"/>
        <v>51.387618052064745</v>
      </c>
    </row>
    <row r="191" spans="1:8" ht="12.75">
      <c r="A191" s="140">
        <v>42</v>
      </c>
      <c r="B191" s="19">
        <v>12</v>
      </c>
      <c r="C191" s="140">
        <v>144</v>
      </c>
      <c r="D191" s="19">
        <v>4</v>
      </c>
      <c r="E191" s="19">
        <v>1</v>
      </c>
      <c r="F191" s="140">
        <v>4</v>
      </c>
      <c r="G191" s="158">
        <f t="shared" si="4"/>
        <v>0</v>
      </c>
      <c r="H191" s="153">
        <f t="shared" si="5"/>
        <v>43.583817451857556</v>
      </c>
    </row>
    <row r="192" spans="1:8" ht="12.75">
      <c r="A192" s="140">
        <v>2</v>
      </c>
      <c r="B192" s="19">
        <v>14</v>
      </c>
      <c r="C192" s="140">
        <v>196</v>
      </c>
      <c r="D192" s="19">
        <v>10</v>
      </c>
      <c r="E192" s="19">
        <v>0</v>
      </c>
      <c r="F192" s="140">
        <v>0</v>
      </c>
      <c r="G192" s="158">
        <f t="shared" si="4"/>
        <v>1</v>
      </c>
      <c r="H192" s="153">
        <f t="shared" si="5"/>
        <v>53.00762831808629</v>
      </c>
    </row>
    <row r="193" spans="1:8" ht="12.75">
      <c r="A193" s="140">
        <v>43</v>
      </c>
      <c r="B193" s="19">
        <v>0</v>
      </c>
      <c r="C193" s="140">
        <v>0</v>
      </c>
      <c r="D193" s="19">
        <v>9</v>
      </c>
      <c r="E193" s="19">
        <v>0</v>
      </c>
      <c r="F193" s="140">
        <v>0</v>
      </c>
      <c r="G193" s="158">
        <f t="shared" si="4"/>
        <v>1</v>
      </c>
      <c r="H193" s="153">
        <f t="shared" si="5"/>
        <v>72.8692518861788</v>
      </c>
    </row>
    <row r="194" spans="1:8" ht="12.75">
      <c r="A194" s="140">
        <v>9</v>
      </c>
      <c r="B194" s="19">
        <v>21</v>
      </c>
      <c r="C194" s="140">
        <v>441</v>
      </c>
      <c r="D194" s="19">
        <v>1</v>
      </c>
      <c r="E194" s="19">
        <v>1</v>
      </c>
      <c r="F194" s="140">
        <v>1</v>
      </c>
      <c r="G194" s="158">
        <f t="shared" si="4"/>
        <v>0</v>
      </c>
      <c r="H194" s="153">
        <f t="shared" si="5"/>
        <v>36.0726542489661</v>
      </c>
    </row>
    <row r="195" spans="1:8" ht="12.75">
      <c r="A195" s="140">
        <v>22</v>
      </c>
      <c r="B195" s="19">
        <v>6</v>
      </c>
      <c r="C195" s="140">
        <v>36</v>
      </c>
      <c r="D195" s="19">
        <v>7</v>
      </c>
      <c r="E195" s="19">
        <v>0</v>
      </c>
      <c r="F195" s="140">
        <v>0</v>
      </c>
      <c r="G195" s="158">
        <f t="shared" si="4"/>
        <v>1</v>
      </c>
      <c r="H195" s="153">
        <f t="shared" si="5"/>
        <v>59.322195906112334</v>
      </c>
    </row>
    <row r="196" spans="1:8" ht="12.75">
      <c r="A196" s="140">
        <v>-16</v>
      </c>
      <c r="B196" s="19">
        <v>28</v>
      </c>
      <c r="C196" s="140">
        <v>784</v>
      </c>
      <c r="D196" s="19">
        <v>5</v>
      </c>
      <c r="E196" s="19">
        <v>0</v>
      </c>
      <c r="F196" s="140">
        <v>0</v>
      </c>
      <c r="G196" s="158">
        <f t="shared" si="4"/>
        <v>1</v>
      </c>
      <c r="H196" s="153">
        <f t="shared" si="5"/>
        <v>-7.690388262015027</v>
      </c>
    </row>
    <row r="197" spans="1:8" ht="12.75">
      <c r="A197" s="140">
        <v>43</v>
      </c>
      <c r="B197" s="19">
        <v>8</v>
      </c>
      <c r="C197" s="140">
        <v>64</v>
      </c>
      <c r="D197" s="19">
        <v>7</v>
      </c>
      <c r="E197" s="19">
        <v>0</v>
      </c>
      <c r="F197" s="140">
        <v>0</v>
      </c>
      <c r="G197" s="158">
        <f aca="true" t="shared" si="6" ref="G197:G260">IF(D197&lt;=$L$2,0,1)</f>
        <v>1</v>
      </c>
      <c r="H197" s="153">
        <f aca="true" t="shared" si="7" ref="H197:H260">$K$6+$L$6*B197+$M$6*C197+$N$6*D197+$O$6*G197+$P$6*D197*G197</f>
        <v>56.031613731716284</v>
      </c>
    </row>
    <row r="198" spans="1:8" ht="12.75">
      <c r="A198" s="140">
        <v>28</v>
      </c>
      <c r="B198" s="19">
        <v>21</v>
      </c>
      <c r="C198" s="140">
        <v>441</v>
      </c>
      <c r="D198" s="19">
        <v>6</v>
      </c>
      <c r="E198" s="19">
        <v>1</v>
      </c>
      <c r="F198" s="140">
        <v>6</v>
      </c>
      <c r="G198" s="158">
        <f t="shared" si="6"/>
        <v>1</v>
      </c>
      <c r="H198" s="153">
        <f t="shared" si="7"/>
        <v>20.625152936007204</v>
      </c>
    </row>
    <row r="199" spans="1:8" ht="12.75">
      <c r="A199" s="140">
        <v>52</v>
      </c>
      <c r="B199" s="19">
        <v>5</v>
      </c>
      <c r="C199" s="140">
        <v>25</v>
      </c>
      <c r="D199" s="19">
        <v>2</v>
      </c>
      <c r="E199" s="19">
        <v>1</v>
      </c>
      <c r="F199" s="140">
        <v>2</v>
      </c>
      <c r="G199" s="158">
        <f t="shared" si="6"/>
        <v>0</v>
      </c>
      <c r="H199" s="153">
        <f t="shared" si="7"/>
        <v>67.47339214902433</v>
      </c>
    </row>
    <row r="200" spans="1:8" ht="12.75">
      <c r="A200" s="140">
        <v>23</v>
      </c>
      <c r="B200" s="19">
        <v>12</v>
      </c>
      <c r="C200" s="140">
        <v>144</v>
      </c>
      <c r="D200" s="19">
        <v>3</v>
      </c>
      <c r="E200" s="19">
        <v>1</v>
      </c>
      <c r="F200" s="140">
        <v>3</v>
      </c>
      <c r="G200" s="158">
        <f t="shared" si="6"/>
        <v>0</v>
      </c>
      <c r="H200" s="153">
        <f t="shared" si="7"/>
        <v>49.1861123408926</v>
      </c>
    </row>
    <row r="201" spans="1:8" ht="12.75">
      <c r="A201" s="140">
        <v>58</v>
      </c>
      <c r="B201" s="19">
        <v>4</v>
      </c>
      <c r="C201" s="140">
        <v>16</v>
      </c>
      <c r="D201" s="19">
        <v>5</v>
      </c>
      <c r="E201" s="19">
        <v>1</v>
      </c>
      <c r="F201" s="140">
        <v>5</v>
      </c>
      <c r="G201" s="158">
        <f t="shared" si="6"/>
        <v>1</v>
      </c>
      <c r="H201" s="153">
        <f t="shared" si="7"/>
        <v>55.82294246706858</v>
      </c>
    </row>
    <row r="202" spans="1:8" ht="12.75">
      <c r="A202" s="140">
        <v>47</v>
      </c>
      <c r="B202" s="19">
        <v>7</v>
      </c>
      <c r="C202" s="140">
        <v>49</v>
      </c>
      <c r="D202" s="19">
        <v>6</v>
      </c>
      <c r="E202" s="19">
        <v>1</v>
      </c>
      <c r="F202" s="140">
        <v>6</v>
      </c>
      <c r="G202" s="158">
        <f t="shared" si="6"/>
        <v>1</v>
      </c>
      <c r="H202" s="153">
        <f t="shared" si="7"/>
        <v>54.560069704744535</v>
      </c>
    </row>
    <row r="203" spans="1:8" ht="12.75">
      <c r="A203" s="140">
        <v>59</v>
      </c>
      <c r="B203" s="19">
        <v>0</v>
      </c>
      <c r="C203" s="140">
        <v>0</v>
      </c>
      <c r="D203" s="19">
        <v>5</v>
      </c>
      <c r="E203" s="19">
        <v>1</v>
      </c>
      <c r="F203" s="140">
        <v>5</v>
      </c>
      <c r="G203" s="158">
        <f t="shared" si="6"/>
        <v>1</v>
      </c>
      <c r="H203" s="153">
        <f t="shared" si="7"/>
        <v>60.179445275459635</v>
      </c>
    </row>
    <row r="204" spans="1:8" ht="12.75">
      <c r="A204" s="140">
        <v>58</v>
      </c>
      <c r="B204" s="19">
        <v>8</v>
      </c>
      <c r="C204" s="140">
        <v>64</v>
      </c>
      <c r="D204" s="19">
        <v>8</v>
      </c>
      <c r="E204" s="19">
        <v>1</v>
      </c>
      <c r="F204" s="140">
        <v>8</v>
      </c>
      <c r="G204" s="158">
        <f t="shared" si="6"/>
        <v>1</v>
      </c>
      <c r="H204" s="153">
        <f t="shared" si="7"/>
        <v>59.204065384396074</v>
      </c>
    </row>
    <row r="205" spans="1:8" ht="12.75">
      <c r="A205" s="140">
        <v>47</v>
      </c>
      <c r="B205" s="19">
        <v>9</v>
      </c>
      <c r="C205" s="140">
        <v>81</v>
      </c>
      <c r="D205" s="19">
        <v>4</v>
      </c>
      <c r="E205" s="19">
        <v>1</v>
      </c>
      <c r="F205" s="140">
        <v>4</v>
      </c>
      <c r="G205" s="158">
        <f t="shared" si="6"/>
        <v>0</v>
      </c>
      <c r="H205" s="153">
        <f t="shared" si="7"/>
        <v>49.68763802216216</v>
      </c>
    </row>
    <row r="206" spans="1:8" ht="12.75">
      <c r="A206" s="140">
        <v>35</v>
      </c>
      <c r="B206" s="19">
        <v>5</v>
      </c>
      <c r="C206" s="140">
        <v>25</v>
      </c>
      <c r="D206" s="19">
        <v>9</v>
      </c>
      <c r="E206" s="19">
        <v>0</v>
      </c>
      <c r="F206" s="140">
        <v>0</v>
      </c>
      <c r="G206" s="158">
        <f t="shared" si="6"/>
        <v>1</v>
      </c>
      <c r="H206" s="153">
        <f t="shared" si="7"/>
        <v>67.14554068313984</v>
      </c>
    </row>
    <row r="207" spans="1:8" ht="12.75">
      <c r="A207" s="140">
        <v>25</v>
      </c>
      <c r="B207" s="19">
        <v>12</v>
      </c>
      <c r="C207" s="140">
        <v>144</v>
      </c>
      <c r="D207" s="19">
        <v>1</v>
      </c>
      <c r="E207" s="19">
        <v>1</v>
      </c>
      <c r="F207" s="140">
        <v>1</v>
      </c>
      <c r="G207" s="158">
        <f t="shared" si="6"/>
        <v>0</v>
      </c>
      <c r="H207" s="153">
        <f t="shared" si="7"/>
        <v>60.390702118962686</v>
      </c>
    </row>
    <row r="208" spans="1:8" ht="12.75">
      <c r="A208" s="140">
        <v>36</v>
      </c>
      <c r="B208" s="19">
        <v>12</v>
      </c>
      <c r="C208" s="140">
        <v>144</v>
      </c>
      <c r="D208" s="19">
        <v>8</v>
      </c>
      <c r="E208" s="19">
        <v>0</v>
      </c>
      <c r="F208" s="140">
        <v>0</v>
      </c>
      <c r="G208" s="158">
        <f t="shared" si="6"/>
        <v>1</v>
      </c>
      <c r="H208" s="153">
        <f t="shared" si="7"/>
        <v>51.28810411136337</v>
      </c>
    </row>
    <row r="209" spans="1:8" ht="12.75">
      <c r="A209" s="140">
        <v>31</v>
      </c>
      <c r="B209" s="19">
        <v>16</v>
      </c>
      <c r="C209" s="140">
        <v>256</v>
      </c>
      <c r="D209" s="19">
        <v>6</v>
      </c>
      <c r="E209" s="19">
        <v>1</v>
      </c>
      <c r="F209" s="140">
        <v>6</v>
      </c>
      <c r="G209" s="158">
        <f t="shared" si="6"/>
        <v>1</v>
      </c>
      <c r="H209" s="153">
        <f t="shared" si="7"/>
        <v>35.247510300650276</v>
      </c>
    </row>
    <row r="210" spans="1:8" ht="12.75">
      <c r="A210" s="140">
        <v>0</v>
      </c>
      <c r="B210" s="19">
        <v>18</v>
      </c>
      <c r="C210" s="140">
        <v>324</v>
      </c>
      <c r="D210" s="19">
        <v>8</v>
      </c>
      <c r="E210" s="19">
        <v>0</v>
      </c>
      <c r="F210" s="140">
        <v>0</v>
      </c>
      <c r="G210" s="158">
        <f t="shared" si="6"/>
        <v>1</v>
      </c>
      <c r="H210" s="153">
        <f t="shared" si="7"/>
        <v>36.07716989121279</v>
      </c>
    </row>
    <row r="211" spans="1:8" ht="12.75">
      <c r="A211" s="140">
        <v>51</v>
      </c>
      <c r="B211" s="19">
        <v>15</v>
      </c>
      <c r="C211" s="140">
        <v>225</v>
      </c>
      <c r="D211" s="19">
        <v>10</v>
      </c>
      <c r="E211" s="19">
        <v>1</v>
      </c>
      <c r="F211" s="140">
        <v>10</v>
      </c>
      <c r="G211" s="158">
        <f t="shared" si="6"/>
        <v>1</v>
      </c>
      <c r="H211" s="153">
        <f t="shared" si="7"/>
        <v>50.52808915323789</v>
      </c>
    </row>
    <row r="212" spans="1:8" ht="12.75">
      <c r="A212" s="140">
        <v>40</v>
      </c>
      <c r="B212" s="19">
        <v>1</v>
      </c>
      <c r="C212" s="140">
        <v>1</v>
      </c>
      <c r="D212" s="19">
        <v>7</v>
      </c>
      <c r="E212" s="19">
        <v>0</v>
      </c>
      <c r="F212" s="140">
        <v>0</v>
      </c>
      <c r="G212" s="158">
        <f t="shared" si="6"/>
        <v>1</v>
      </c>
      <c r="H212" s="153">
        <f t="shared" si="7"/>
        <v>65.60207249425153</v>
      </c>
    </row>
    <row r="213" spans="1:8" ht="12.75">
      <c r="A213" s="140">
        <v>50</v>
      </c>
      <c r="B213" s="19">
        <v>7</v>
      </c>
      <c r="C213" s="140">
        <v>49</v>
      </c>
      <c r="D213" s="19">
        <v>3</v>
      </c>
      <c r="E213" s="19">
        <v>1</v>
      </c>
      <c r="F213" s="140">
        <v>3</v>
      </c>
      <c r="G213" s="158">
        <f t="shared" si="6"/>
        <v>0</v>
      </c>
      <c r="H213" s="153">
        <f t="shared" si="7"/>
        <v>58.80298123963335</v>
      </c>
    </row>
    <row r="214" spans="1:8" ht="12.75">
      <c r="A214" s="140">
        <v>40</v>
      </c>
      <c r="B214" s="19">
        <v>0</v>
      </c>
      <c r="C214" s="140">
        <v>0</v>
      </c>
      <c r="D214" s="19">
        <v>9</v>
      </c>
      <c r="E214" s="19">
        <v>0</v>
      </c>
      <c r="F214" s="140">
        <v>0</v>
      </c>
      <c r="G214" s="158">
        <f t="shared" si="6"/>
        <v>1</v>
      </c>
      <c r="H214" s="153">
        <f t="shared" si="7"/>
        <v>72.8692518861788</v>
      </c>
    </row>
    <row r="215" spans="1:8" ht="12.75">
      <c r="A215" s="140">
        <v>23</v>
      </c>
      <c r="B215" s="19">
        <v>16</v>
      </c>
      <c r="C215" s="140">
        <v>256</v>
      </c>
      <c r="D215" s="19">
        <v>3</v>
      </c>
      <c r="E215" s="19">
        <v>1</v>
      </c>
      <c r="F215" s="140">
        <v>3</v>
      </c>
      <c r="G215" s="158">
        <f t="shared" si="6"/>
        <v>0</v>
      </c>
      <c r="H215" s="153">
        <f t="shared" si="7"/>
        <v>39.49042183553909</v>
      </c>
    </row>
    <row r="216" spans="1:8" ht="12.75">
      <c r="A216" s="140">
        <v>43</v>
      </c>
      <c r="B216" s="19">
        <v>11</v>
      </c>
      <c r="C216" s="140">
        <v>121</v>
      </c>
      <c r="D216" s="19">
        <v>4</v>
      </c>
      <c r="E216" s="19">
        <v>1</v>
      </c>
      <c r="F216" s="140">
        <v>4</v>
      </c>
      <c r="G216" s="158">
        <f t="shared" si="6"/>
        <v>0</v>
      </c>
      <c r="H216" s="153">
        <f t="shared" si="7"/>
        <v>45.72965738564581</v>
      </c>
    </row>
    <row r="217" spans="1:8" ht="12.75">
      <c r="A217" s="140">
        <v>26</v>
      </c>
      <c r="B217" s="19">
        <v>12</v>
      </c>
      <c r="C217" s="140">
        <v>144</v>
      </c>
      <c r="D217" s="19">
        <v>8</v>
      </c>
      <c r="E217" s="19">
        <v>0</v>
      </c>
      <c r="F217" s="140">
        <v>0</v>
      </c>
      <c r="G217" s="158">
        <f t="shared" si="6"/>
        <v>1</v>
      </c>
      <c r="H217" s="153">
        <f t="shared" si="7"/>
        <v>51.28810411136337</v>
      </c>
    </row>
    <row r="218" spans="1:8" ht="12.75">
      <c r="A218" s="140">
        <v>39</v>
      </c>
      <c r="B218" s="19">
        <v>12</v>
      </c>
      <c r="C218" s="140">
        <v>144</v>
      </c>
      <c r="D218" s="19">
        <v>4</v>
      </c>
      <c r="E218" s="19">
        <v>1</v>
      </c>
      <c r="F218" s="140">
        <v>4</v>
      </c>
      <c r="G218" s="158">
        <f t="shared" si="6"/>
        <v>0</v>
      </c>
      <c r="H218" s="153">
        <f t="shared" si="7"/>
        <v>43.583817451857556</v>
      </c>
    </row>
    <row r="219" spans="1:8" ht="12.75">
      <c r="A219" s="140">
        <v>53</v>
      </c>
      <c r="B219" s="19">
        <v>3</v>
      </c>
      <c r="C219" s="140">
        <v>9</v>
      </c>
      <c r="D219" s="19">
        <v>5</v>
      </c>
      <c r="E219" s="19">
        <v>1</v>
      </c>
      <c r="F219" s="140">
        <v>5</v>
      </c>
      <c r="G219" s="158">
        <f t="shared" si="6"/>
        <v>1</v>
      </c>
      <c r="H219" s="153">
        <f t="shared" si="7"/>
        <v>57.07891778469642</v>
      </c>
    </row>
    <row r="220" spans="1:8" ht="12.75">
      <c r="A220" s="140">
        <v>29</v>
      </c>
      <c r="B220" s="19">
        <v>12</v>
      </c>
      <c r="C220" s="140">
        <v>144</v>
      </c>
      <c r="D220" s="19">
        <v>2</v>
      </c>
      <c r="E220" s="19">
        <v>1</v>
      </c>
      <c r="F220" s="140">
        <v>2</v>
      </c>
      <c r="G220" s="158">
        <f t="shared" si="6"/>
        <v>0</v>
      </c>
      <c r="H220" s="153">
        <f t="shared" si="7"/>
        <v>54.78840722992764</v>
      </c>
    </row>
    <row r="221" spans="1:8" ht="12.75">
      <c r="A221" s="140">
        <v>41</v>
      </c>
      <c r="B221" s="19">
        <v>13</v>
      </c>
      <c r="C221" s="140">
        <v>169</v>
      </c>
      <c r="D221" s="19">
        <v>5</v>
      </c>
      <c r="E221" s="19">
        <v>1</v>
      </c>
      <c r="F221" s="140">
        <v>5</v>
      </c>
      <c r="G221" s="158">
        <f t="shared" si="6"/>
        <v>1</v>
      </c>
      <c r="H221" s="153">
        <f t="shared" si="7"/>
        <v>39.513676142515706</v>
      </c>
    </row>
    <row r="222" spans="1:8" ht="12.75">
      <c r="A222" s="140">
        <v>22</v>
      </c>
      <c r="B222" s="19">
        <v>11</v>
      </c>
      <c r="C222" s="140">
        <v>121</v>
      </c>
      <c r="D222" s="19">
        <v>8</v>
      </c>
      <c r="E222" s="19">
        <v>0</v>
      </c>
      <c r="F222" s="140">
        <v>0</v>
      </c>
      <c r="G222" s="158">
        <f t="shared" si="6"/>
        <v>1</v>
      </c>
      <c r="H222" s="153">
        <f t="shared" si="7"/>
        <v>53.43394404515162</v>
      </c>
    </row>
    <row r="223" spans="1:8" ht="12.75">
      <c r="A223" s="140">
        <v>47</v>
      </c>
      <c r="B223" s="19">
        <v>6</v>
      </c>
      <c r="C223" s="140">
        <v>36</v>
      </c>
      <c r="D223" s="19">
        <v>6</v>
      </c>
      <c r="E223" s="19">
        <v>1</v>
      </c>
      <c r="F223" s="140">
        <v>6</v>
      </c>
      <c r="G223" s="158">
        <f t="shared" si="6"/>
        <v>1</v>
      </c>
      <c r="H223" s="153">
        <f t="shared" si="7"/>
        <v>56.149744253432544</v>
      </c>
    </row>
    <row r="224" spans="1:8" ht="12.75">
      <c r="A224" s="140">
        <v>61</v>
      </c>
      <c r="B224" s="19">
        <v>5</v>
      </c>
      <c r="C224" s="140">
        <v>25</v>
      </c>
      <c r="D224" s="19">
        <v>4</v>
      </c>
      <c r="E224" s="19">
        <v>1</v>
      </c>
      <c r="F224" s="140">
        <v>4</v>
      </c>
      <c r="G224" s="158">
        <f t="shared" si="6"/>
        <v>0</v>
      </c>
      <c r="H224" s="153">
        <f t="shared" si="7"/>
        <v>56.26880237095425</v>
      </c>
    </row>
    <row r="225" spans="1:8" ht="12.75">
      <c r="A225" s="140">
        <v>60</v>
      </c>
      <c r="B225" s="19">
        <v>9</v>
      </c>
      <c r="C225" s="140">
        <v>81</v>
      </c>
      <c r="D225" s="19">
        <v>3</v>
      </c>
      <c r="E225" s="19">
        <v>0</v>
      </c>
      <c r="F225" s="140">
        <v>0</v>
      </c>
      <c r="G225" s="158">
        <f t="shared" si="6"/>
        <v>0</v>
      </c>
      <c r="H225" s="153">
        <f t="shared" si="7"/>
        <v>55.289932911197205</v>
      </c>
    </row>
    <row r="226" spans="1:8" ht="12.75">
      <c r="A226" s="140">
        <v>43</v>
      </c>
      <c r="B226" s="19">
        <v>8</v>
      </c>
      <c r="C226" s="140">
        <v>64</v>
      </c>
      <c r="D226" s="19">
        <v>2</v>
      </c>
      <c r="E226" s="19">
        <v>1</v>
      </c>
      <c r="F226" s="140">
        <v>2</v>
      </c>
      <c r="G226" s="158">
        <f t="shared" si="6"/>
        <v>0</v>
      </c>
      <c r="H226" s="153">
        <f t="shared" si="7"/>
        <v>62.70436850296035</v>
      </c>
    </row>
    <row r="227" spans="1:8" ht="12.75">
      <c r="A227" s="140">
        <v>63</v>
      </c>
      <c r="B227" s="19">
        <v>2</v>
      </c>
      <c r="C227" s="140">
        <v>4</v>
      </c>
      <c r="D227" s="19">
        <v>3</v>
      </c>
      <c r="E227" s="19">
        <v>1</v>
      </c>
      <c r="F227" s="140">
        <v>3</v>
      </c>
      <c r="G227" s="158">
        <f t="shared" si="6"/>
        <v>0</v>
      </c>
      <c r="H227" s="153">
        <f t="shared" si="7"/>
        <v>65.63902321287281</v>
      </c>
    </row>
    <row r="228" spans="1:8" ht="12.75">
      <c r="A228" s="140">
        <v>48</v>
      </c>
      <c r="B228" s="19">
        <v>11</v>
      </c>
      <c r="C228" s="140">
        <v>121</v>
      </c>
      <c r="D228" s="19">
        <v>5</v>
      </c>
      <c r="E228" s="19">
        <v>1</v>
      </c>
      <c r="F228" s="140">
        <v>5</v>
      </c>
      <c r="G228" s="158">
        <f t="shared" si="6"/>
        <v>1</v>
      </c>
      <c r="H228" s="153">
        <f t="shared" si="7"/>
        <v>43.91658908711225</v>
      </c>
    </row>
    <row r="229" spans="1:8" ht="12.75">
      <c r="A229" s="140">
        <v>29</v>
      </c>
      <c r="B229" s="19">
        <v>14</v>
      </c>
      <c r="C229" s="140">
        <v>196</v>
      </c>
      <c r="D229" s="19">
        <v>1</v>
      </c>
      <c r="E229" s="19">
        <v>1</v>
      </c>
      <c r="F229" s="140">
        <v>1</v>
      </c>
      <c r="G229" s="158">
        <f t="shared" si="6"/>
        <v>0</v>
      </c>
      <c r="H229" s="153">
        <f t="shared" si="7"/>
        <v>55.76532302032603</v>
      </c>
    </row>
    <row r="230" spans="1:8" ht="12.75">
      <c r="A230" s="140">
        <v>26</v>
      </c>
      <c r="B230" s="19">
        <v>17</v>
      </c>
      <c r="C230" s="140">
        <v>289</v>
      </c>
      <c r="D230" s="19">
        <v>1</v>
      </c>
      <c r="E230" s="19">
        <v>1</v>
      </c>
      <c r="F230" s="140">
        <v>1</v>
      </c>
      <c r="G230" s="158">
        <f t="shared" si="6"/>
        <v>0</v>
      </c>
      <c r="H230" s="153">
        <f t="shared" si="7"/>
        <v>47.993006294720665</v>
      </c>
    </row>
    <row r="231" spans="1:8" ht="12.75">
      <c r="A231" s="140">
        <v>55</v>
      </c>
      <c r="B231" s="19">
        <v>7</v>
      </c>
      <c r="C231" s="140">
        <v>49</v>
      </c>
      <c r="D231" s="19">
        <v>6</v>
      </c>
      <c r="E231" s="19">
        <v>1</v>
      </c>
      <c r="F231" s="140">
        <v>6</v>
      </c>
      <c r="G231" s="158">
        <f t="shared" si="6"/>
        <v>1</v>
      </c>
      <c r="H231" s="153">
        <f t="shared" si="7"/>
        <v>54.560069704744535</v>
      </c>
    </row>
    <row r="232" spans="1:8" ht="12.75">
      <c r="A232" s="140">
        <v>44</v>
      </c>
      <c r="B232" s="19">
        <v>15</v>
      </c>
      <c r="C232" s="140">
        <v>225</v>
      </c>
      <c r="D232" s="19">
        <v>4</v>
      </c>
      <c r="E232" s="19">
        <v>1</v>
      </c>
      <c r="F232" s="140">
        <v>4</v>
      </c>
      <c r="G232" s="158">
        <f t="shared" si="6"/>
        <v>0</v>
      </c>
      <c r="H232" s="153">
        <f t="shared" si="7"/>
        <v>36.4788991883725</v>
      </c>
    </row>
    <row r="233" spans="1:8" ht="12.75">
      <c r="A233" s="140">
        <v>6</v>
      </c>
      <c r="B233" s="19">
        <v>13</v>
      </c>
      <c r="C233" s="140">
        <v>169</v>
      </c>
      <c r="D233" s="19">
        <v>9</v>
      </c>
      <c r="E233" s="19">
        <v>0</v>
      </c>
      <c r="F233" s="140">
        <v>0</v>
      </c>
      <c r="G233" s="158">
        <f t="shared" si="6"/>
        <v>1</v>
      </c>
      <c r="H233" s="153">
        <f t="shared" si="7"/>
        <v>52.203482753234866</v>
      </c>
    </row>
    <row r="234" spans="1:8" ht="12.75">
      <c r="A234" s="140">
        <v>52</v>
      </c>
      <c r="B234" s="19">
        <v>9</v>
      </c>
      <c r="C234" s="140">
        <v>81</v>
      </c>
      <c r="D234" s="19">
        <v>4</v>
      </c>
      <c r="E234" s="19">
        <v>0</v>
      </c>
      <c r="F234" s="140">
        <v>0</v>
      </c>
      <c r="G234" s="158">
        <f t="shared" si="6"/>
        <v>0</v>
      </c>
      <c r="H234" s="153">
        <f t="shared" si="7"/>
        <v>49.68763802216216</v>
      </c>
    </row>
    <row r="235" spans="1:8" ht="12.75">
      <c r="A235" s="140">
        <v>26</v>
      </c>
      <c r="B235" s="19">
        <v>9</v>
      </c>
      <c r="C235" s="140">
        <v>81</v>
      </c>
      <c r="D235" s="19">
        <v>2</v>
      </c>
      <c r="E235" s="19">
        <v>1</v>
      </c>
      <c r="F235" s="140">
        <v>2</v>
      </c>
      <c r="G235" s="158">
        <f t="shared" si="6"/>
        <v>0</v>
      </c>
      <c r="H235" s="153">
        <f t="shared" si="7"/>
        <v>60.89222780023225</v>
      </c>
    </row>
    <row r="236" spans="1:8" ht="12.75">
      <c r="A236" s="140">
        <v>-22</v>
      </c>
      <c r="B236" s="19">
        <v>17</v>
      </c>
      <c r="C236" s="140">
        <v>289</v>
      </c>
      <c r="D236" s="19">
        <v>12</v>
      </c>
      <c r="E236" s="19">
        <v>0</v>
      </c>
      <c r="F236" s="140">
        <v>0</v>
      </c>
      <c r="G236" s="158">
        <f t="shared" si="6"/>
        <v>1</v>
      </c>
      <c r="H236" s="153">
        <f t="shared" si="7"/>
        <v>51.580214897840506</v>
      </c>
    </row>
    <row r="237" spans="1:8" ht="12.75">
      <c r="A237" s="140">
        <v>53</v>
      </c>
      <c r="B237" s="19">
        <v>6</v>
      </c>
      <c r="C237" s="140">
        <v>36</v>
      </c>
      <c r="D237" s="19">
        <v>3</v>
      </c>
      <c r="E237" s="19">
        <v>1</v>
      </c>
      <c r="F237" s="140">
        <v>3</v>
      </c>
      <c r="G237" s="158">
        <f t="shared" si="6"/>
        <v>0</v>
      </c>
      <c r="H237" s="153">
        <f t="shared" si="7"/>
        <v>60.392655788321356</v>
      </c>
    </row>
    <row r="238" spans="1:8" ht="12.75">
      <c r="A238" s="140">
        <v>33</v>
      </c>
      <c r="B238" s="19">
        <v>12</v>
      </c>
      <c r="C238" s="140">
        <v>144</v>
      </c>
      <c r="D238" s="19">
        <v>2</v>
      </c>
      <c r="E238" s="19">
        <v>1</v>
      </c>
      <c r="F238" s="140">
        <v>2</v>
      </c>
      <c r="G238" s="158">
        <f t="shared" si="6"/>
        <v>0</v>
      </c>
      <c r="H238" s="153">
        <f t="shared" si="7"/>
        <v>54.78840722992764</v>
      </c>
    </row>
    <row r="239" spans="1:8" ht="12.75">
      <c r="A239" s="140">
        <v>51</v>
      </c>
      <c r="B239" s="19">
        <v>9</v>
      </c>
      <c r="C239" s="140">
        <v>81</v>
      </c>
      <c r="D239" s="19">
        <v>5</v>
      </c>
      <c r="E239" s="19">
        <v>1</v>
      </c>
      <c r="F239" s="140">
        <v>5</v>
      </c>
      <c r="G239" s="158">
        <f t="shared" si="6"/>
        <v>1</v>
      </c>
      <c r="H239" s="153">
        <f t="shared" si="7"/>
        <v>47.8745697236286</v>
      </c>
    </row>
    <row r="240" spans="1:8" ht="12.75">
      <c r="A240" s="140">
        <v>48</v>
      </c>
      <c r="B240" s="19">
        <v>3</v>
      </c>
      <c r="C240" s="140">
        <v>9</v>
      </c>
      <c r="D240" s="19">
        <v>7</v>
      </c>
      <c r="E240" s="19">
        <v>0</v>
      </c>
      <c r="F240" s="140">
        <v>0</v>
      </c>
      <c r="G240" s="158">
        <f t="shared" si="6"/>
        <v>1</v>
      </c>
      <c r="H240" s="153">
        <f t="shared" si="7"/>
        <v>63.423821090056</v>
      </c>
    </row>
    <row r="241" spans="1:8" ht="12.75">
      <c r="A241" s="140">
        <v>27</v>
      </c>
      <c r="B241" s="19">
        <v>6</v>
      </c>
      <c r="C241" s="140">
        <v>36</v>
      </c>
      <c r="D241" s="19">
        <v>8</v>
      </c>
      <c r="E241" s="19">
        <v>0</v>
      </c>
      <c r="F241" s="140">
        <v>0</v>
      </c>
      <c r="G241" s="158">
        <f t="shared" si="6"/>
        <v>1</v>
      </c>
      <c r="H241" s="153">
        <f t="shared" si="7"/>
        <v>62.494647558792124</v>
      </c>
    </row>
    <row r="242" spans="1:8" ht="12.75">
      <c r="A242" s="140">
        <v>47</v>
      </c>
      <c r="B242" s="19">
        <v>2</v>
      </c>
      <c r="C242" s="140">
        <v>4</v>
      </c>
      <c r="D242" s="19">
        <v>2</v>
      </c>
      <c r="E242" s="19">
        <v>1</v>
      </c>
      <c r="F242" s="140">
        <v>2</v>
      </c>
      <c r="G242" s="158">
        <f t="shared" si="6"/>
        <v>0</v>
      </c>
      <c r="H242" s="153">
        <f t="shared" si="7"/>
        <v>71.24131810190785</v>
      </c>
    </row>
    <row r="243" spans="1:8" ht="12.75">
      <c r="A243" s="140">
        <v>41</v>
      </c>
      <c r="B243" s="19">
        <v>10</v>
      </c>
      <c r="C243" s="140">
        <v>100</v>
      </c>
      <c r="D243" s="19">
        <v>3</v>
      </c>
      <c r="E243" s="19">
        <v>1</v>
      </c>
      <c r="F243" s="140">
        <v>3</v>
      </c>
      <c r="G243" s="158">
        <f t="shared" si="6"/>
        <v>0</v>
      </c>
      <c r="H243" s="153">
        <f t="shared" si="7"/>
        <v>53.36655913144906</v>
      </c>
    </row>
    <row r="244" spans="1:8" ht="12.75">
      <c r="A244" s="140">
        <v>43</v>
      </c>
      <c r="B244" s="19">
        <v>12</v>
      </c>
      <c r="C244" s="140">
        <v>144</v>
      </c>
      <c r="D244" s="19">
        <v>5</v>
      </c>
      <c r="E244" s="19">
        <v>1</v>
      </c>
      <c r="F244" s="140">
        <v>5</v>
      </c>
      <c r="G244" s="158">
        <f t="shared" si="6"/>
        <v>1</v>
      </c>
      <c r="H244" s="153">
        <f t="shared" si="7"/>
        <v>41.770749153324</v>
      </c>
    </row>
    <row r="245" spans="1:8" ht="12.75">
      <c r="A245" s="140">
        <v>52</v>
      </c>
      <c r="B245" s="19">
        <v>4</v>
      </c>
      <c r="C245" s="140">
        <v>16</v>
      </c>
      <c r="D245" s="19">
        <v>4</v>
      </c>
      <c r="E245" s="19">
        <v>1</v>
      </c>
      <c r="F245" s="140">
        <v>4</v>
      </c>
      <c r="G245" s="158">
        <f t="shared" si="6"/>
        <v>0</v>
      </c>
      <c r="H245" s="153">
        <f t="shared" si="7"/>
        <v>57.63601076560214</v>
      </c>
    </row>
    <row r="246" spans="1:8" ht="12.75">
      <c r="A246" s="140">
        <v>18</v>
      </c>
      <c r="B246" s="19">
        <v>12</v>
      </c>
      <c r="C246" s="140">
        <v>144</v>
      </c>
      <c r="D246" s="19">
        <v>8</v>
      </c>
      <c r="E246" s="19">
        <v>0</v>
      </c>
      <c r="F246" s="140">
        <v>0</v>
      </c>
      <c r="G246" s="158">
        <f t="shared" si="6"/>
        <v>1</v>
      </c>
      <c r="H246" s="153">
        <f t="shared" si="7"/>
        <v>51.28810411136337</v>
      </c>
    </row>
    <row r="247" spans="1:8" ht="12.75">
      <c r="A247" s="140">
        <v>61</v>
      </c>
      <c r="B247" s="19">
        <v>0</v>
      </c>
      <c r="C247" s="140">
        <v>0</v>
      </c>
      <c r="D247" s="19">
        <v>6</v>
      </c>
      <c r="E247" s="19">
        <v>1</v>
      </c>
      <c r="F247" s="140">
        <v>6</v>
      </c>
      <c r="G247" s="158">
        <f t="shared" si="6"/>
        <v>1</v>
      </c>
      <c r="H247" s="153">
        <f t="shared" si="7"/>
        <v>63.351896928139425</v>
      </c>
    </row>
    <row r="248" spans="1:8" ht="12.75">
      <c r="A248" s="140">
        <v>22</v>
      </c>
      <c r="B248" s="19">
        <v>20</v>
      </c>
      <c r="C248" s="140">
        <v>400</v>
      </c>
      <c r="D248" s="19">
        <v>5</v>
      </c>
      <c r="E248" s="19">
        <v>0</v>
      </c>
      <c r="F248" s="140">
        <v>0</v>
      </c>
      <c r="G248" s="158">
        <f t="shared" si="6"/>
        <v>1</v>
      </c>
      <c r="H248" s="153">
        <f t="shared" si="7"/>
        <v>20.599638910296143</v>
      </c>
    </row>
    <row r="249" spans="1:8" ht="12.75">
      <c r="A249" s="140">
        <v>42</v>
      </c>
      <c r="B249" s="19">
        <v>10</v>
      </c>
      <c r="C249" s="140">
        <v>100</v>
      </c>
      <c r="D249" s="19">
        <v>5</v>
      </c>
      <c r="E249" s="19">
        <v>0</v>
      </c>
      <c r="F249" s="140">
        <v>0</v>
      </c>
      <c r="G249" s="158">
        <f t="shared" si="6"/>
        <v>1</v>
      </c>
      <c r="H249" s="153">
        <f t="shared" si="7"/>
        <v>45.95119594388046</v>
      </c>
    </row>
    <row r="250" spans="1:8" ht="12.75">
      <c r="A250" s="140">
        <v>-9</v>
      </c>
      <c r="B250" s="19">
        <v>23</v>
      </c>
      <c r="C250" s="140">
        <v>529</v>
      </c>
      <c r="D250" s="19">
        <v>1</v>
      </c>
      <c r="E250" s="19">
        <v>1</v>
      </c>
      <c r="F250" s="140">
        <v>1</v>
      </c>
      <c r="G250" s="158">
        <f t="shared" si="6"/>
        <v>0</v>
      </c>
      <c r="H250" s="153">
        <f t="shared" si="7"/>
        <v>29.44507976396853</v>
      </c>
    </row>
    <row r="251" spans="1:8" ht="12.75">
      <c r="A251" s="140">
        <v>29</v>
      </c>
      <c r="B251" s="19">
        <v>0</v>
      </c>
      <c r="C251" s="140">
        <v>0</v>
      </c>
      <c r="D251" s="19">
        <v>10</v>
      </c>
      <c r="E251" s="19">
        <v>0</v>
      </c>
      <c r="F251" s="140">
        <v>0</v>
      </c>
      <c r="G251" s="158">
        <f t="shared" si="6"/>
        <v>1</v>
      </c>
      <c r="H251" s="153">
        <f t="shared" si="7"/>
        <v>76.04170353885858</v>
      </c>
    </row>
    <row r="252" spans="1:8" ht="12.75">
      <c r="A252" s="140">
        <v>5</v>
      </c>
      <c r="B252" s="19">
        <v>22</v>
      </c>
      <c r="C252" s="140">
        <v>484</v>
      </c>
      <c r="D252" s="19">
        <v>6</v>
      </c>
      <c r="E252" s="19">
        <v>0</v>
      </c>
      <c r="F252" s="140">
        <v>0</v>
      </c>
      <c r="G252" s="158">
        <f t="shared" si="6"/>
        <v>1</v>
      </c>
      <c r="H252" s="153">
        <f t="shared" si="7"/>
        <v>17.366982232018444</v>
      </c>
    </row>
    <row r="253" spans="1:8" ht="12.75">
      <c r="A253" s="140">
        <v>53</v>
      </c>
      <c r="B253" s="19">
        <v>4</v>
      </c>
      <c r="C253" s="140">
        <v>16</v>
      </c>
      <c r="D253" s="19">
        <v>3</v>
      </c>
      <c r="E253" s="19">
        <v>1</v>
      </c>
      <c r="F253" s="140">
        <v>3</v>
      </c>
      <c r="G253" s="158">
        <f t="shared" si="6"/>
        <v>0</v>
      </c>
      <c r="H253" s="153">
        <f t="shared" si="7"/>
        <v>63.23830565463718</v>
      </c>
    </row>
    <row r="254" spans="1:8" ht="12.75">
      <c r="A254" s="140">
        <v>40</v>
      </c>
      <c r="B254" s="19">
        <v>12</v>
      </c>
      <c r="C254" s="140">
        <v>144</v>
      </c>
      <c r="D254" s="19">
        <v>6</v>
      </c>
      <c r="E254" s="19">
        <v>1</v>
      </c>
      <c r="F254" s="140">
        <v>6</v>
      </c>
      <c r="G254" s="158">
        <f t="shared" si="6"/>
        <v>1</v>
      </c>
      <c r="H254" s="153">
        <f t="shared" si="7"/>
        <v>44.94320080600379</v>
      </c>
    </row>
    <row r="255" spans="1:8" ht="12.75">
      <c r="A255" s="140">
        <v>33</v>
      </c>
      <c r="B255" s="19">
        <v>10</v>
      </c>
      <c r="C255" s="140">
        <v>100</v>
      </c>
      <c r="D255" s="19">
        <v>1</v>
      </c>
      <c r="E255" s="19">
        <v>1</v>
      </c>
      <c r="F255" s="140">
        <v>1</v>
      </c>
      <c r="G255" s="158">
        <f t="shared" si="6"/>
        <v>0</v>
      </c>
      <c r="H255" s="153">
        <f t="shared" si="7"/>
        <v>64.57114890951914</v>
      </c>
    </row>
    <row r="256" spans="1:8" ht="12.75">
      <c r="A256" s="140">
        <v>-12</v>
      </c>
      <c r="B256" s="19">
        <v>25</v>
      </c>
      <c r="C256" s="140">
        <v>625</v>
      </c>
      <c r="D256" s="19">
        <v>7</v>
      </c>
      <c r="E256" s="19">
        <v>0</v>
      </c>
      <c r="F256" s="140">
        <v>0</v>
      </c>
      <c r="G256" s="158">
        <f t="shared" si="6"/>
        <v>1</v>
      </c>
      <c r="H256" s="153">
        <f t="shared" si="7"/>
        <v>10.097523310611628</v>
      </c>
    </row>
    <row r="257" spans="1:8" ht="12.75">
      <c r="A257" s="140">
        <v>53</v>
      </c>
      <c r="B257" s="19">
        <v>14</v>
      </c>
      <c r="C257" s="140">
        <v>196</v>
      </c>
      <c r="D257" s="19">
        <v>10</v>
      </c>
      <c r="E257" s="19">
        <v>1</v>
      </c>
      <c r="F257" s="140">
        <v>10</v>
      </c>
      <c r="G257" s="158">
        <f t="shared" si="6"/>
        <v>1</v>
      </c>
      <c r="H257" s="153">
        <f t="shared" si="7"/>
        <v>53.00762831808629</v>
      </c>
    </row>
    <row r="258" spans="1:8" ht="12.75">
      <c r="A258" s="140">
        <v>71</v>
      </c>
      <c r="B258" s="19">
        <v>2</v>
      </c>
      <c r="C258" s="140">
        <v>4</v>
      </c>
      <c r="D258" s="19">
        <v>5</v>
      </c>
      <c r="E258" s="19">
        <v>1</v>
      </c>
      <c r="F258" s="140">
        <v>5</v>
      </c>
      <c r="G258" s="158">
        <f t="shared" si="6"/>
        <v>1</v>
      </c>
      <c r="H258" s="153">
        <f t="shared" si="7"/>
        <v>58.223660025304206</v>
      </c>
    </row>
    <row r="259" spans="1:8" ht="12.75">
      <c r="A259" s="140">
        <v>52</v>
      </c>
      <c r="B259" s="19">
        <v>3</v>
      </c>
      <c r="C259" s="140">
        <v>9</v>
      </c>
      <c r="D259" s="19">
        <v>6</v>
      </c>
      <c r="E259" s="19">
        <v>1</v>
      </c>
      <c r="F259" s="140">
        <v>6</v>
      </c>
      <c r="G259" s="158">
        <f t="shared" si="6"/>
        <v>1</v>
      </c>
      <c r="H259" s="153">
        <f t="shared" si="7"/>
        <v>60.25136943737621</v>
      </c>
    </row>
    <row r="260" spans="1:8" ht="12.75">
      <c r="A260" s="140">
        <v>55</v>
      </c>
      <c r="B260" s="19">
        <v>2</v>
      </c>
      <c r="C260" s="140">
        <v>4</v>
      </c>
      <c r="D260" s="19">
        <v>3</v>
      </c>
      <c r="E260" s="19">
        <v>1</v>
      </c>
      <c r="F260" s="140">
        <v>3</v>
      </c>
      <c r="G260" s="158">
        <f t="shared" si="6"/>
        <v>0</v>
      </c>
      <c r="H260" s="153">
        <f t="shared" si="7"/>
        <v>65.63902321287281</v>
      </c>
    </row>
    <row r="261" spans="1:8" ht="12.75">
      <c r="A261" s="140">
        <v>37</v>
      </c>
      <c r="B261" s="19">
        <v>14</v>
      </c>
      <c r="C261" s="140">
        <v>196</v>
      </c>
      <c r="D261" s="19">
        <v>3</v>
      </c>
      <c r="E261" s="19">
        <v>1</v>
      </c>
      <c r="F261" s="140">
        <v>3</v>
      </c>
      <c r="G261" s="158">
        <f aca="true" t="shared" si="8" ref="G261:G324">IF(D261&lt;=$L$2,0,1)</f>
        <v>0</v>
      </c>
      <c r="H261" s="153">
        <f aca="true" t="shared" si="9" ref="H261:H324">$K$6+$L$6*B261+$M$6*C261+$N$6*D261+$O$6*G261+$P$6*D261*G261</f>
        <v>44.56073324225594</v>
      </c>
    </row>
    <row r="262" spans="1:8" ht="12.75">
      <c r="A262" s="140">
        <v>8</v>
      </c>
      <c r="B262" s="19">
        <v>11</v>
      </c>
      <c r="C262" s="140">
        <v>121</v>
      </c>
      <c r="D262" s="19">
        <v>11</v>
      </c>
      <c r="E262" s="19">
        <v>0</v>
      </c>
      <c r="F262" s="140">
        <v>0</v>
      </c>
      <c r="G262" s="158">
        <f t="shared" si="8"/>
        <v>1</v>
      </c>
      <c r="H262" s="153">
        <f t="shared" si="9"/>
        <v>62.95129900319099</v>
      </c>
    </row>
    <row r="263" spans="1:8" ht="12.75">
      <c r="A263" s="140">
        <v>6</v>
      </c>
      <c r="B263" s="19">
        <v>13</v>
      </c>
      <c r="C263" s="140">
        <v>169</v>
      </c>
      <c r="D263" s="19">
        <v>9</v>
      </c>
      <c r="E263" s="19">
        <v>0</v>
      </c>
      <c r="F263" s="140">
        <v>0</v>
      </c>
      <c r="G263" s="158">
        <f t="shared" si="8"/>
        <v>1</v>
      </c>
      <c r="H263" s="153">
        <f t="shared" si="9"/>
        <v>52.203482753234866</v>
      </c>
    </row>
    <row r="264" spans="1:8" ht="12.75">
      <c r="A264" s="140">
        <v>39</v>
      </c>
      <c r="B264" s="19">
        <v>8</v>
      </c>
      <c r="C264" s="140">
        <v>64</v>
      </c>
      <c r="D264" s="19">
        <v>6</v>
      </c>
      <c r="E264" s="19">
        <v>0</v>
      </c>
      <c r="F264" s="140">
        <v>0</v>
      </c>
      <c r="G264" s="158">
        <f t="shared" si="8"/>
        <v>1</v>
      </c>
      <c r="H264" s="153">
        <f t="shared" si="9"/>
        <v>52.859162079036494</v>
      </c>
    </row>
    <row r="265" spans="1:8" ht="12.75">
      <c r="A265" s="140">
        <v>52</v>
      </c>
      <c r="B265" s="19">
        <v>5</v>
      </c>
      <c r="C265" s="140">
        <v>25</v>
      </c>
      <c r="D265" s="19">
        <v>7</v>
      </c>
      <c r="E265" s="19">
        <v>0</v>
      </c>
      <c r="F265" s="140">
        <v>0</v>
      </c>
      <c r="G265" s="158">
        <f t="shared" si="8"/>
        <v>1</v>
      </c>
      <c r="H265" s="153">
        <f t="shared" si="9"/>
        <v>60.80063737778027</v>
      </c>
    </row>
    <row r="266" spans="1:8" ht="12.75">
      <c r="A266" s="140">
        <v>29</v>
      </c>
      <c r="B266" s="19">
        <v>13</v>
      </c>
      <c r="C266" s="140">
        <v>169</v>
      </c>
      <c r="D266" s="19">
        <v>3</v>
      </c>
      <c r="E266" s="19">
        <v>1</v>
      </c>
      <c r="F266" s="140">
        <v>3</v>
      </c>
      <c r="G266" s="158">
        <f t="shared" si="8"/>
        <v>0</v>
      </c>
      <c r="H266" s="153">
        <f t="shared" si="9"/>
        <v>46.92903933008431</v>
      </c>
    </row>
    <row r="267" spans="1:8" ht="12.75">
      <c r="A267" s="140">
        <v>66</v>
      </c>
      <c r="B267" s="19">
        <v>2</v>
      </c>
      <c r="C267" s="140">
        <v>4</v>
      </c>
      <c r="D267" s="19">
        <v>4</v>
      </c>
      <c r="E267" s="19">
        <v>0</v>
      </c>
      <c r="F267" s="140">
        <v>0</v>
      </c>
      <c r="G267" s="158">
        <f t="shared" si="8"/>
        <v>0</v>
      </c>
      <c r="H267" s="153">
        <f t="shared" si="9"/>
        <v>60.036728323837764</v>
      </c>
    </row>
    <row r="268" spans="1:8" ht="12.75">
      <c r="A268" s="140">
        <v>59</v>
      </c>
      <c r="B268" s="19">
        <v>3</v>
      </c>
      <c r="C268" s="140">
        <v>9</v>
      </c>
      <c r="D268" s="19">
        <v>4</v>
      </c>
      <c r="E268" s="19">
        <v>0</v>
      </c>
      <c r="F268" s="140">
        <v>0</v>
      </c>
      <c r="G268" s="158">
        <f t="shared" si="8"/>
        <v>0</v>
      </c>
      <c r="H268" s="153">
        <f t="shared" si="9"/>
        <v>58.89198608322998</v>
      </c>
    </row>
    <row r="269" spans="1:8" ht="12.75">
      <c r="A269" s="140">
        <v>29</v>
      </c>
      <c r="B269" s="19">
        <v>12</v>
      </c>
      <c r="C269" s="140">
        <v>144</v>
      </c>
      <c r="D269" s="19">
        <v>6</v>
      </c>
      <c r="E269" s="19">
        <v>0</v>
      </c>
      <c r="F269" s="140">
        <v>0</v>
      </c>
      <c r="G269" s="158">
        <f t="shared" si="8"/>
        <v>1</v>
      </c>
      <c r="H269" s="153">
        <f t="shared" si="9"/>
        <v>44.94320080600379</v>
      </c>
    </row>
    <row r="270" spans="1:8" ht="12.75">
      <c r="A270" s="140">
        <v>32</v>
      </c>
      <c r="B270" s="19">
        <v>17</v>
      </c>
      <c r="C270" s="140">
        <v>289</v>
      </c>
      <c r="D270" s="19">
        <v>4</v>
      </c>
      <c r="E270" s="19">
        <v>0</v>
      </c>
      <c r="F270" s="140">
        <v>0</v>
      </c>
      <c r="G270" s="158">
        <f t="shared" si="8"/>
        <v>0</v>
      </c>
      <c r="H270" s="153">
        <f t="shared" si="9"/>
        <v>31.186121627615535</v>
      </c>
    </row>
    <row r="271" spans="1:8" ht="12.75">
      <c r="A271" s="140">
        <v>10</v>
      </c>
      <c r="B271" s="19">
        <v>20</v>
      </c>
      <c r="C271" s="140">
        <v>400</v>
      </c>
      <c r="D271" s="19">
        <v>4</v>
      </c>
      <c r="E271" s="19">
        <v>1</v>
      </c>
      <c r="F271" s="140">
        <v>4</v>
      </c>
      <c r="G271" s="158">
        <f t="shared" si="8"/>
        <v>0</v>
      </c>
      <c r="H271" s="153">
        <f t="shared" si="9"/>
        <v>22.4127072088297</v>
      </c>
    </row>
    <row r="272" spans="1:8" ht="12.75">
      <c r="A272" s="140">
        <v>57</v>
      </c>
      <c r="B272" s="19">
        <v>9</v>
      </c>
      <c r="C272" s="140">
        <v>81</v>
      </c>
      <c r="D272" s="19">
        <v>2</v>
      </c>
      <c r="E272" s="19">
        <v>0</v>
      </c>
      <c r="F272" s="140">
        <v>0</v>
      </c>
      <c r="G272" s="158">
        <f t="shared" si="8"/>
        <v>0</v>
      </c>
      <c r="H272" s="153">
        <f t="shared" si="9"/>
        <v>60.89222780023225</v>
      </c>
    </row>
    <row r="273" spans="1:8" ht="12.75">
      <c r="A273" s="140">
        <v>50</v>
      </c>
      <c r="B273" s="19">
        <v>10</v>
      </c>
      <c r="C273" s="140">
        <v>100</v>
      </c>
      <c r="D273" s="19">
        <v>6</v>
      </c>
      <c r="E273" s="19">
        <v>1</v>
      </c>
      <c r="F273" s="140">
        <v>6</v>
      </c>
      <c r="G273" s="158">
        <f t="shared" si="8"/>
        <v>1</v>
      </c>
      <c r="H273" s="153">
        <f t="shared" si="9"/>
        <v>49.12364759656025</v>
      </c>
    </row>
    <row r="274" spans="1:8" ht="12.75">
      <c r="A274" s="140">
        <v>50</v>
      </c>
      <c r="B274" s="19">
        <v>0</v>
      </c>
      <c r="C274" s="140">
        <v>0</v>
      </c>
      <c r="D274" s="19">
        <v>1</v>
      </c>
      <c r="E274" s="19">
        <v>1</v>
      </c>
      <c r="F274" s="140">
        <v>1</v>
      </c>
      <c r="G274" s="158">
        <f t="shared" si="8"/>
        <v>0</v>
      </c>
      <c r="H274" s="153">
        <f t="shared" si="9"/>
        <v>78.79939824109832</v>
      </c>
    </row>
    <row r="275" spans="1:8" ht="12.75">
      <c r="A275" s="140">
        <v>49</v>
      </c>
      <c r="B275" s="19">
        <v>0</v>
      </c>
      <c r="C275" s="140">
        <v>0</v>
      </c>
      <c r="D275" s="19">
        <v>6</v>
      </c>
      <c r="E275" s="19">
        <v>0</v>
      </c>
      <c r="F275" s="140">
        <v>0</v>
      </c>
      <c r="G275" s="158">
        <f t="shared" si="8"/>
        <v>1</v>
      </c>
      <c r="H275" s="153">
        <f t="shared" si="9"/>
        <v>63.351896928139425</v>
      </c>
    </row>
    <row r="276" spans="1:8" ht="12.75">
      <c r="A276" s="140">
        <v>29</v>
      </c>
      <c r="B276" s="19">
        <v>16</v>
      </c>
      <c r="C276" s="140">
        <v>256</v>
      </c>
      <c r="D276" s="19">
        <v>4</v>
      </c>
      <c r="E276" s="19">
        <v>1</v>
      </c>
      <c r="F276" s="140">
        <v>4</v>
      </c>
      <c r="G276" s="158">
        <f t="shared" si="8"/>
        <v>0</v>
      </c>
      <c r="H276" s="153">
        <f t="shared" si="9"/>
        <v>33.888126946504045</v>
      </c>
    </row>
    <row r="277" spans="1:8" ht="12.75">
      <c r="A277" s="140">
        <v>20</v>
      </c>
      <c r="B277" s="19">
        <v>14</v>
      </c>
      <c r="C277" s="140">
        <v>196</v>
      </c>
      <c r="D277" s="19">
        <v>9</v>
      </c>
      <c r="E277" s="19">
        <v>0</v>
      </c>
      <c r="F277" s="140">
        <v>0</v>
      </c>
      <c r="G277" s="158">
        <f t="shared" si="8"/>
        <v>1</v>
      </c>
      <c r="H277" s="153">
        <f t="shared" si="9"/>
        <v>49.8351766654065</v>
      </c>
    </row>
    <row r="278" spans="1:8" ht="12.75">
      <c r="A278" s="140">
        <v>43</v>
      </c>
      <c r="B278" s="19">
        <v>2</v>
      </c>
      <c r="C278" s="140">
        <v>4</v>
      </c>
      <c r="D278" s="19">
        <v>1</v>
      </c>
      <c r="E278" s="19">
        <v>1</v>
      </c>
      <c r="F278" s="140">
        <v>1</v>
      </c>
      <c r="G278" s="158">
        <f t="shared" si="8"/>
        <v>0</v>
      </c>
      <c r="H278" s="153">
        <f t="shared" si="9"/>
        <v>76.84361299094289</v>
      </c>
    </row>
    <row r="279" spans="1:8" ht="12.75">
      <c r="A279" s="140">
        <v>37</v>
      </c>
      <c r="B279" s="19">
        <v>6</v>
      </c>
      <c r="C279" s="140">
        <v>36</v>
      </c>
      <c r="D279" s="19">
        <v>4</v>
      </c>
      <c r="E279" s="19">
        <v>1</v>
      </c>
      <c r="F279" s="140">
        <v>4</v>
      </c>
      <c r="G279" s="158">
        <f t="shared" si="8"/>
        <v>0</v>
      </c>
      <c r="H279" s="153">
        <f t="shared" si="9"/>
        <v>54.79036089928631</v>
      </c>
    </row>
    <row r="280" spans="1:8" ht="12.75">
      <c r="A280" s="140">
        <v>32</v>
      </c>
      <c r="B280" s="19">
        <v>5</v>
      </c>
      <c r="C280" s="140">
        <v>25</v>
      </c>
      <c r="D280" s="19">
        <v>6</v>
      </c>
      <c r="E280" s="19">
        <v>0</v>
      </c>
      <c r="F280" s="140">
        <v>0</v>
      </c>
      <c r="G280" s="158">
        <f t="shared" si="8"/>
        <v>1</v>
      </c>
      <c r="H280" s="153">
        <f t="shared" si="9"/>
        <v>57.62818572510048</v>
      </c>
    </row>
    <row r="281" spans="1:8" ht="12.75">
      <c r="A281" s="140">
        <v>51</v>
      </c>
      <c r="B281" s="19">
        <v>0</v>
      </c>
      <c r="C281" s="140">
        <v>0</v>
      </c>
      <c r="D281" s="19">
        <v>5</v>
      </c>
      <c r="E281" s="19">
        <v>1</v>
      </c>
      <c r="F281" s="140">
        <v>5</v>
      </c>
      <c r="G281" s="158">
        <f t="shared" si="8"/>
        <v>1</v>
      </c>
      <c r="H281" s="153">
        <f t="shared" si="9"/>
        <v>60.179445275459635</v>
      </c>
    </row>
    <row r="282" spans="1:8" ht="12.75">
      <c r="A282" s="140">
        <v>54</v>
      </c>
      <c r="B282" s="19">
        <v>7</v>
      </c>
      <c r="C282" s="140">
        <v>49</v>
      </c>
      <c r="D282" s="19">
        <v>4</v>
      </c>
      <c r="E282" s="19">
        <v>1</v>
      </c>
      <c r="F282" s="140">
        <v>4</v>
      </c>
      <c r="G282" s="158">
        <f t="shared" si="8"/>
        <v>0</v>
      </c>
      <c r="H282" s="153">
        <f t="shared" si="9"/>
        <v>53.2006863505983</v>
      </c>
    </row>
    <row r="283" spans="1:8" ht="12.75">
      <c r="A283" s="140">
        <v>19</v>
      </c>
      <c r="B283" s="19">
        <v>13</v>
      </c>
      <c r="C283" s="140">
        <v>169</v>
      </c>
      <c r="D283" s="19">
        <v>1</v>
      </c>
      <c r="E283" s="19">
        <v>1</v>
      </c>
      <c r="F283" s="140">
        <v>1</v>
      </c>
      <c r="G283" s="158">
        <f t="shared" si="8"/>
        <v>0</v>
      </c>
      <c r="H283" s="153">
        <f t="shared" si="9"/>
        <v>58.133629108154395</v>
      </c>
    </row>
    <row r="284" spans="1:8" ht="12.75">
      <c r="A284" s="140">
        <v>65</v>
      </c>
      <c r="B284" s="19">
        <v>3</v>
      </c>
      <c r="C284" s="140">
        <v>9</v>
      </c>
      <c r="D284" s="19">
        <v>4</v>
      </c>
      <c r="E284" s="19">
        <v>0</v>
      </c>
      <c r="F284" s="140">
        <v>0</v>
      </c>
      <c r="G284" s="158">
        <f t="shared" si="8"/>
        <v>0</v>
      </c>
      <c r="H284" s="153">
        <f t="shared" si="9"/>
        <v>58.89198608322998</v>
      </c>
    </row>
    <row r="285" spans="1:8" ht="12.75">
      <c r="A285" s="140">
        <v>41</v>
      </c>
      <c r="B285" s="19">
        <v>14</v>
      </c>
      <c r="C285" s="140">
        <v>196</v>
      </c>
      <c r="D285" s="19">
        <v>8</v>
      </c>
      <c r="E285" s="19">
        <v>1</v>
      </c>
      <c r="F285" s="140">
        <v>8</v>
      </c>
      <c r="G285" s="158">
        <f t="shared" si="8"/>
        <v>1</v>
      </c>
      <c r="H285" s="153">
        <f t="shared" si="9"/>
        <v>46.66272501272671</v>
      </c>
    </row>
    <row r="286" spans="1:8" ht="12.75">
      <c r="A286" s="140">
        <v>25</v>
      </c>
      <c r="B286" s="19">
        <v>17</v>
      </c>
      <c r="C286" s="140">
        <v>289</v>
      </c>
      <c r="D286" s="19">
        <v>3</v>
      </c>
      <c r="E286" s="19">
        <v>1</v>
      </c>
      <c r="F286" s="140">
        <v>3</v>
      </c>
      <c r="G286" s="158">
        <f t="shared" si="8"/>
        <v>0</v>
      </c>
      <c r="H286" s="153">
        <f t="shared" si="9"/>
        <v>36.78841651665058</v>
      </c>
    </row>
    <row r="287" spans="1:8" ht="12.75">
      <c r="A287" s="140">
        <v>43</v>
      </c>
      <c r="B287" s="19">
        <v>14</v>
      </c>
      <c r="C287" s="140">
        <v>196</v>
      </c>
      <c r="D287" s="19">
        <v>5</v>
      </c>
      <c r="E287" s="19">
        <v>1</v>
      </c>
      <c r="F287" s="140">
        <v>5</v>
      </c>
      <c r="G287" s="158">
        <f t="shared" si="8"/>
        <v>1</v>
      </c>
      <c r="H287" s="153">
        <f t="shared" si="9"/>
        <v>37.14537005468734</v>
      </c>
    </row>
    <row r="288" spans="1:8" ht="12.75">
      <c r="A288" s="140">
        <v>30</v>
      </c>
      <c r="B288" s="19">
        <v>18</v>
      </c>
      <c r="C288" s="140">
        <v>324</v>
      </c>
      <c r="D288" s="19">
        <v>3</v>
      </c>
      <c r="E288" s="19">
        <v>1</v>
      </c>
      <c r="F288" s="140">
        <v>3</v>
      </c>
      <c r="G288" s="158">
        <f t="shared" si="8"/>
        <v>0</v>
      </c>
      <c r="H288" s="153">
        <f t="shared" si="9"/>
        <v>33.97517812074202</v>
      </c>
    </row>
    <row r="289" spans="1:8" ht="12.75">
      <c r="A289" s="140">
        <v>60</v>
      </c>
      <c r="B289" s="19">
        <v>5</v>
      </c>
      <c r="C289" s="140">
        <v>25</v>
      </c>
      <c r="D289" s="19">
        <v>8</v>
      </c>
      <c r="E289" s="19">
        <v>1</v>
      </c>
      <c r="F289" s="140">
        <v>8</v>
      </c>
      <c r="G289" s="158">
        <f t="shared" si="8"/>
        <v>1</v>
      </c>
      <c r="H289" s="153">
        <f t="shared" si="9"/>
        <v>63.97308903046006</v>
      </c>
    </row>
    <row r="290" spans="1:8" ht="12.75">
      <c r="A290" s="140">
        <v>23</v>
      </c>
      <c r="B290" s="19">
        <v>20</v>
      </c>
      <c r="C290" s="140">
        <v>400</v>
      </c>
      <c r="D290" s="19">
        <v>7</v>
      </c>
      <c r="E290" s="19">
        <v>1</v>
      </c>
      <c r="F290" s="140">
        <v>7</v>
      </c>
      <c r="G290" s="158">
        <f t="shared" si="8"/>
        <v>1</v>
      </c>
      <c r="H290" s="153">
        <f t="shared" si="9"/>
        <v>26.944542215655723</v>
      </c>
    </row>
    <row r="291" spans="1:8" ht="12.75">
      <c r="A291" s="140">
        <v>-21</v>
      </c>
      <c r="B291" s="19">
        <v>20</v>
      </c>
      <c r="C291" s="140">
        <v>400</v>
      </c>
      <c r="D291" s="19">
        <v>10</v>
      </c>
      <c r="E291" s="19">
        <v>0</v>
      </c>
      <c r="F291" s="140">
        <v>0</v>
      </c>
      <c r="G291" s="158">
        <f t="shared" si="8"/>
        <v>1</v>
      </c>
      <c r="H291" s="153">
        <f t="shared" si="9"/>
        <v>36.46189717369509</v>
      </c>
    </row>
    <row r="292" spans="1:8" ht="12.75">
      <c r="A292" s="140">
        <v>47</v>
      </c>
      <c r="B292" s="19">
        <v>19</v>
      </c>
      <c r="C292" s="140">
        <v>361</v>
      </c>
      <c r="D292" s="19">
        <v>2</v>
      </c>
      <c r="E292" s="19">
        <v>0</v>
      </c>
      <c r="F292" s="140">
        <v>0</v>
      </c>
      <c r="G292" s="158">
        <f t="shared" si="8"/>
        <v>0</v>
      </c>
      <c r="H292" s="153">
        <f t="shared" si="9"/>
        <v>36.65300153684844</v>
      </c>
    </row>
    <row r="293" spans="1:8" ht="12.75">
      <c r="A293" s="140">
        <v>25</v>
      </c>
      <c r="B293" s="19">
        <v>4</v>
      </c>
      <c r="C293" s="140">
        <v>16</v>
      </c>
      <c r="D293" s="19">
        <v>10</v>
      </c>
      <c r="E293" s="19">
        <v>0</v>
      </c>
      <c r="F293" s="140">
        <v>0</v>
      </c>
      <c r="G293" s="158">
        <f t="shared" si="8"/>
        <v>1</v>
      </c>
      <c r="H293" s="153">
        <f t="shared" si="9"/>
        <v>71.68520073046753</v>
      </c>
    </row>
    <row r="294" spans="1:8" ht="12.75">
      <c r="A294" s="140">
        <v>42</v>
      </c>
      <c r="B294" s="19">
        <v>6</v>
      </c>
      <c r="C294" s="140">
        <v>36</v>
      </c>
      <c r="D294" s="19">
        <v>5</v>
      </c>
      <c r="E294" s="19">
        <v>0</v>
      </c>
      <c r="F294" s="140">
        <v>0</v>
      </c>
      <c r="G294" s="158">
        <f t="shared" si="8"/>
        <v>1</v>
      </c>
      <c r="H294" s="153">
        <f t="shared" si="9"/>
        <v>52.977292600752754</v>
      </c>
    </row>
    <row r="295" spans="1:8" ht="12.75">
      <c r="A295" s="140">
        <v>5</v>
      </c>
      <c r="B295" s="19">
        <v>24</v>
      </c>
      <c r="C295" s="140">
        <v>576</v>
      </c>
      <c r="D295" s="19">
        <v>4</v>
      </c>
      <c r="E295" s="19">
        <v>1</v>
      </c>
      <c r="F295" s="140">
        <v>4</v>
      </c>
      <c r="G295" s="158">
        <f t="shared" si="8"/>
        <v>0</v>
      </c>
      <c r="H295" s="153">
        <f t="shared" si="9"/>
        <v>9.157558238834525</v>
      </c>
    </row>
    <row r="296" spans="1:8" ht="12.75">
      <c r="A296" s="140">
        <v>51</v>
      </c>
      <c r="B296" s="19">
        <v>9</v>
      </c>
      <c r="C296" s="140">
        <v>81</v>
      </c>
      <c r="D296" s="19">
        <v>7</v>
      </c>
      <c r="E296" s="19">
        <v>1</v>
      </c>
      <c r="F296" s="140">
        <v>7</v>
      </c>
      <c r="G296" s="158">
        <f t="shared" si="8"/>
        <v>1</v>
      </c>
      <c r="H296" s="153">
        <f t="shared" si="9"/>
        <v>54.21947302898818</v>
      </c>
    </row>
    <row r="297" spans="1:8" ht="12.75">
      <c r="A297" s="140">
        <v>7</v>
      </c>
      <c r="B297" s="19">
        <v>19</v>
      </c>
      <c r="C297" s="140">
        <v>361</v>
      </c>
      <c r="D297" s="19">
        <v>4</v>
      </c>
      <c r="E297" s="19">
        <v>1</v>
      </c>
      <c r="F297" s="140">
        <v>4</v>
      </c>
      <c r="G297" s="158">
        <f t="shared" si="8"/>
        <v>0</v>
      </c>
      <c r="H297" s="153">
        <f t="shared" si="9"/>
        <v>25.448411758778356</v>
      </c>
    </row>
    <row r="298" spans="1:8" ht="12.75">
      <c r="A298" s="140">
        <v>49</v>
      </c>
      <c r="B298" s="19">
        <v>11</v>
      </c>
      <c r="C298" s="140">
        <v>121</v>
      </c>
      <c r="D298" s="19">
        <v>5</v>
      </c>
      <c r="E298" s="19">
        <v>1</v>
      </c>
      <c r="F298" s="140">
        <v>5</v>
      </c>
      <c r="G298" s="158">
        <f t="shared" si="8"/>
        <v>1</v>
      </c>
      <c r="H298" s="153">
        <f t="shared" si="9"/>
        <v>43.91658908711225</v>
      </c>
    </row>
    <row r="299" spans="1:8" ht="12.75">
      <c r="A299" s="140">
        <v>56</v>
      </c>
      <c r="B299" s="19">
        <v>11</v>
      </c>
      <c r="C299" s="140">
        <v>121</v>
      </c>
      <c r="D299" s="19">
        <v>9</v>
      </c>
      <c r="E299" s="19">
        <v>1</v>
      </c>
      <c r="F299" s="140">
        <v>9</v>
      </c>
      <c r="G299" s="158">
        <f t="shared" si="8"/>
        <v>1</v>
      </c>
      <c r="H299" s="153">
        <f t="shared" si="9"/>
        <v>56.60639569783141</v>
      </c>
    </row>
    <row r="300" spans="1:8" ht="12.75">
      <c r="A300" s="140">
        <v>46</v>
      </c>
      <c r="B300" s="19">
        <v>8</v>
      </c>
      <c r="C300" s="140">
        <v>64</v>
      </c>
      <c r="D300" s="19">
        <v>3</v>
      </c>
      <c r="E300" s="19">
        <v>1</v>
      </c>
      <c r="F300" s="140">
        <v>3</v>
      </c>
      <c r="G300" s="158">
        <f t="shared" si="8"/>
        <v>0</v>
      </c>
      <c r="H300" s="153">
        <f t="shared" si="9"/>
        <v>57.102073613925306</v>
      </c>
    </row>
    <row r="301" spans="1:8" ht="12.75">
      <c r="A301" s="140">
        <v>53</v>
      </c>
      <c r="B301" s="19">
        <v>8</v>
      </c>
      <c r="C301" s="140">
        <v>64</v>
      </c>
      <c r="D301" s="19">
        <v>5</v>
      </c>
      <c r="E301" s="19">
        <v>1</v>
      </c>
      <c r="F301" s="140">
        <v>5</v>
      </c>
      <c r="G301" s="158">
        <f t="shared" si="8"/>
        <v>1</v>
      </c>
      <c r="H301" s="153">
        <f t="shared" si="9"/>
        <v>49.686710426356704</v>
      </c>
    </row>
    <row r="302" spans="1:8" ht="12.75">
      <c r="A302" s="140">
        <v>13</v>
      </c>
      <c r="B302" s="19">
        <v>17</v>
      </c>
      <c r="C302" s="140">
        <v>289</v>
      </c>
      <c r="D302" s="19">
        <v>1</v>
      </c>
      <c r="E302" s="19">
        <v>1</v>
      </c>
      <c r="F302" s="140">
        <v>1</v>
      </c>
      <c r="G302" s="158">
        <f t="shared" si="8"/>
        <v>0</v>
      </c>
      <c r="H302" s="153">
        <f t="shared" si="9"/>
        <v>47.993006294720665</v>
      </c>
    </row>
    <row r="303" spans="1:8" ht="12.75">
      <c r="A303" s="140">
        <v>28</v>
      </c>
      <c r="B303" s="19">
        <v>16</v>
      </c>
      <c r="C303" s="140">
        <v>256</v>
      </c>
      <c r="D303" s="19">
        <v>3</v>
      </c>
      <c r="E303" s="19">
        <v>1</v>
      </c>
      <c r="F303" s="140">
        <v>3</v>
      </c>
      <c r="G303" s="158">
        <f t="shared" si="8"/>
        <v>0</v>
      </c>
      <c r="H303" s="153">
        <f t="shared" si="9"/>
        <v>39.49042183553909</v>
      </c>
    </row>
    <row r="304" spans="1:8" ht="12.75">
      <c r="A304" s="140">
        <v>7</v>
      </c>
      <c r="B304" s="19">
        <v>28</v>
      </c>
      <c r="C304" s="140">
        <v>784</v>
      </c>
      <c r="D304" s="19">
        <v>7</v>
      </c>
      <c r="E304" s="19">
        <v>1</v>
      </c>
      <c r="F304" s="140">
        <v>7</v>
      </c>
      <c r="G304" s="158">
        <f t="shared" si="8"/>
        <v>1</v>
      </c>
      <c r="H304" s="153">
        <f t="shared" si="9"/>
        <v>-1.3454849566554472</v>
      </c>
    </row>
    <row r="305" spans="1:8" ht="12.75">
      <c r="A305" s="140">
        <v>32</v>
      </c>
      <c r="B305" s="19">
        <v>13</v>
      </c>
      <c r="C305" s="140">
        <v>169</v>
      </c>
      <c r="D305" s="19">
        <v>6</v>
      </c>
      <c r="E305" s="19">
        <v>0</v>
      </c>
      <c r="F305" s="140">
        <v>0</v>
      </c>
      <c r="G305" s="158">
        <f t="shared" si="8"/>
        <v>1</v>
      </c>
      <c r="H305" s="153">
        <f t="shared" si="9"/>
        <v>42.686127795195496</v>
      </c>
    </row>
    <row r="306" spans="1:8" ht="12.75">
      <c r="A306" s="140">
        <v>4</v>
      </c>
      <c r="B306" s="19">
        <v>14</v>
      </c>
      <c r="C306" s="140">
        <v>196</v>
      </c>
      <c r="D306" s="19">
        <v>10</v>
      </c>
      <c r="E306" s="19">
        <v>0</v>
      </c>
      <c r="F306" s="140">
        <v>0</v>
      </c>
      <c r="G306" s="158">
        <f t="shared" si="8"/>
        <v>1</v>
      </c>
      <c r="H306" s="153">
        <f t="shared" si="9"/>
        <v>53.00762831808629</v>
      </c>
    </row>
    <row r="307" spans="1:8" ht="12.75">
      <c r="A307" s="140">
        <v>2</v>
      </c>
      <c r="B307" s="19">
        <v>21</v>
      </c>
      <c r="C307" s="140">
        <v>441</v>
      </c>
      <c r="D307" s="19">
        <v>2</v>
      </c>
      <c r="E307" s="19">
        <v>1</v>
      </c>
      <c r="F307" s="140">
        <v>2</v>
      </c>
      <c r="G307" s="158">
        <f t="shared" si="8"/>
        <v>0</v>
      </c>
      <c r="H307" s="153">
        <f t="shared" si="9"/>
        <v>30.47035935993106</v>
      </c>
    </row>
    <row r="308" spans="1:8" ht="12.75">
      <c r="A308" s="140">
        <v>48</v>
      </c>
      <c r="B308" s="19">
        <v>11</v>
      </c>
      <c r="C308" s="140">
        <v>121</v>
      </c>
      <c r="D308" s="19">
        <v>5</v>
      </c>
      <c r="E308" s="19">
        <v>1</v>
      </c>
      <c r="F308" s="140">
        <v>5</v>
      </c>
      <c r="G308" s="158">
        <f t="shared" si="8"/>
        <v>1</v>
      </c>
      <c r="H308" s="153">
        <f t="shared" si="9"/>
        <v>43.91658908711225</v>
      </c>
    </row>
    <row r="309" spans="1:8" ht="12.75">
      <c r="A309" s="140">
        <v>36</v>
      </c>
      <c r="B309" s="19">
        <v>5</v>
      </c>
      <c r="C309" s="140">
        <v>25</v>
      </c>
      <c r="D309" s="19">
        <v>3</v>
      </c>
      <c r="E309" s="19">
        <v>1</v>
      </c>
      <c r="F309" s="140">
        <v>3</v>
      </c>
      <c r="G309" s="158">
        <f t="shared" si="8"/>
        <v>0</v>
      </c>
      <c r="H309" s="153">
        <f t="shared" si="9"/>
        <v>61.87109725998929</v>
      </c>
    </row>
    <row r="310" spans="1:8" ht="12.75">
      <c r="A310" s="140">
        <v>42</v>
      </c>
      <c r="B310" s="19">
        <v>10</v>
      </c>
      <c r="C310" s="140">
        <v>100</v>
      </c>
      <c r="D310" s="19">
        <v>5</v>
      </c>
      <c r="E310" s="19">
        <v>1</v>
      </c>
      <c r="F310" s="140">
        <v>5</v>
      </c>
      <c r="G310" s="158">
        <f t="shared" si="8"/>
        <v>1</v>
      </c>
      <c r="H310" s="153">
        <f t="shared" si="9"/>
        <v>45.95119594388046</v>
      </c>
    </row>
    <row r="311" spans="1:8" ht="12.75">
      <c r="A311" s="140">
        <v>31</v>
      </c>
      <c r="B311" s="19">
        <v>16</v>
      </c>
      <c r="C311" s="140">
        <v>256</v>
      </c>
      <c r="D311" s="19">
        <v>4</v>
      </c>
      <c r="E311" s="19">
        <v>1</v>
      </c>
      <c r="F311" s="140">
        <v>4</v>
      </c>
      <c r="G311" s="158">
        <f t="shared" si="8"/>
        <v>0</v>
      </c>
      <c r="H311" s="153">
        <f t="shared" si="9"/>
        <v>33.888126946504045</v>
      </c>
    </row>
    <row r="312" spans="1:8" ht="12.75">
      <c r="A312" s="140">
        <v>51</v>
      </c>
      <c r="B312" s="19">
        <v>8</v>
      </c>
      <c r="C312" s="140">
        <v>64</v>
      </c>
      <c r="D312" s="19">
        <v>2</v>
      </c>
      <c r="E312" s="19">
        <v>1</v>
      </c>
      <c r="F312" s="140">
        <v>2</v>
      </c>
      <c r="G312" s="158">
        <f t="shared" si="8"/>
        <v>0</v>
      </c>
      <c r="H312" s="153">
        <f t="shared" si="9"/>
        <v>62.70436850296035</v>
      </c>
    </row>
    <row r="313" spans="1:8" ht="12.75">
      <c r="A313" s="140">
        <v>34</v>
      </c>
      <c r="B313" s="19">
        <v>11</v>
      </c>
      <c r="C313" s="140">
        <v>121</v>
      </c>
      <c r="D313" s="19">
        <v>3</v>
      </c>
      <c r="E313" s="19">
        <v>1</v>
      </c>
      <c r="F313" s="140">
        <v>3</v>
      </c>
      <c r="G313" s="158">
        <f t="shared" si="8"/>
        <v>0</v>
      </c>
      <c r="H313" s="153">
        <f t="shared" si="9"/>
        <v>51.33195227468085</v>
      </c>
    </row>
    <row r="314" spans="1:8" ht="12.75">
      <c r="A314" s="140">
        <v>23</v>
      </c>
      <c r="B314" s="19">
        <v>14</v>
      </c>
      <c r="C314" s="140">
        <v>196</v>
      </c>
      <c r="D314" s="19">
        <v>6</v>
      </c>
      <c r="E314" s="19">
        <v>0</v>
      </c>
      <c r="F314" s="140">
        <v>0</v>
      </c>
      <c r="G314" s="158">
        <f t="shared" si="8"/>
        <v>1</v>
      </c>
      <c r="H314" s="153">
        <f t="shared" si="9"/>
        <v>40.31782170736713</v>
      </c>
    </row>
    <row r="315" spans="1:8" ht="12.75">
      <c r="A315" s="140">
        <v>30</v>
      </c>
      <c r="B315" s="19">
        <v>16</v>
      </c>
      <c r="C315" s="140">
        <v>256</v>
      </c>
      <c r="D315" s="19">
        <v>6</v>
      </c>
      <c r="E315" s="19">
        <v>0</v>
      </c>
      <c r="F315" s="140">
        <v>0</v>
      </c>
      <c r="G315" s="158">
        <f t="shared" si="8"/>
        <v>1</v>
      </c>
      <c r="H315" s="153">
        <f t="shared" si="9"/>
        <v>35.247510300650276</v>
      </c>
    </row>
    <row r="316" spans="1:8" ht="12.75">
      <c r="A316" s="140">
        <v>30</v>
      </c>
      <c r="B316" s="19">
        <v>6</v>
      </c>
      <c r="C316" s="140">
        <v>36</v>
      </c>
      <c r="D316" s="19">
        <v>7</v>
      </c>
      <c r="E316" s="19">
        <v>0</v>
      </c>
      <c r="F316" s="140">
        <v>0</v>
      </c>
      <c r="G316" s="158">
        <f t="shared" si="8"/>
        <v>1</v>
      </c>
      <c r="H316" s="153">
        <f t="shared" si="9"/>
        <v>59.322195906112334</v>
      </c>
    </row>
    <row r="317" spans="1:8" ht="12.75">
      <c r="A317" s="140">
        <v>46</v>
      </c>
      <c r="B317" s="19">
        <v>5</v>
      </c>
      <c r="C317" s="140">
        <v>25</v>
      </c>
      <c r="D317" s="19">
        <v>8</v>
      </c>
      <c r="E317" s="19">
        <v>0</v>
      </c>
      <c r="F317" s="140">
        <v>0</v>
      </c>
      <c r="G317" s="158">
        <f t="shared" si="8"/>
        <v>1</v>
      </c>
      <c r="H317" s="153">
        <f t="shared" si="9"/>
        <v>63.97308903046006</v>
      </c>
    </row>
    <row r="318" spans="1:8" ht="12.75">
      <c r="A318" s="140">
        <v>50</v>
      </c>
      <c r="B318" s="19">
        <v>10</v>
      </c>
      <c r="C318" s="140">
        <v>100</v>
      </c>
      <c r="D318" s="19">
        <v>5</v>
      </c>
      <c r="E318" s="19">
        <v>1</v>
      </c>
      <c r="F318" s="140">
        <v>5</v>
      </c>
      <c r="G318" s="158">
        <f t="shared" si="8"/>
        <v>1</v>
      </c>
      <c r="H318" s="153">
        <f t="shared" si="9"/>
        <v>45.95119594388046</v>
      </c>
    </row>
    <row r="319" spans="1:8" ht="12.75">
      <c r="A319" s="140">
        <v>33</v>
      </c>
      <c r="B319" s="19">
        <v>7</v>
      </c>
      <c r="C319" s="140">
        <v>49</v>
      </c>
      <c r="D319" s="19">
        <v>7</v>
      </c>
      <c r="E319" s="19">
        <v>0</v>
      </c>
      <c r="F319" s="140">
        <v>0</v>
      </c>
      <c r="G319" s="158">
        <f t="shared" si="8"/>
        <v>1</v>
      </c>
      <c r="H319" s="153">
        <f t="shared" si="9"/>
        <v>57.732521357424325</v>
      </c>
    </row>
    <row r="320" spans="1:8" ht="12.75">
      <c r="A320" s="140">
        <v>48</v>
      </c>
      <c r="B320" s="19">
        <v>15</v>
      </c>
      <c r="C320" s="140">
        <v>225</v>
      </c>
      <c r="D320" s="19">
        <v>5</v>
      </c>
      <c r="E320" s="19">
        <v>1</v>
      </c>
      <c r="F320" s="140">
        <v>5</v>
      </c>
      <c r="G320" s="158">
        <f t="shared" si="8"/>
        <v>1</v>
      </c>
      <c r="H320" s="153">
        <f t="shared" si="9"/>
        <v>34.665830889838944</v>
      </c>
    </row>
    <row r="321" spans="1:8" ht="12.75">
      <c r="A321" s="140">
        <v>43</v>
      </c>
      <c r="B321" s="19">
        <v>5</v>
      </c>
      <c r="C321" s="140">
        <v>25</v>
      </c>
      <c r="D321" s="19">
        <v>3</v>
      </c>
      <c r="E321" s="19">
        <v>1</v>
      </c>
      <c r="F321" s="140">
        <v>3</v>
      </c>
      <c r="G321" s="158">
        <f t="shared" si="8"/>
        <v>0</v>
      </c>
      <c r="H321" s="153">
        <f t="shared" si="9"/>
        <v>61.87109725998929</v>
      </c>
    </row>
    <row r="322" spans="1:8" ht="12.75">
      <c r="A322" s="140">
        <v>29</v>
      </c>
      <c r="B322" s="19">
        <v>10</v>
      </c>
      <c r="C322" s="140">
        <v>100</v>
      </c>
      <c r="D322" s="19">
        <v>2</v>
      </c>
      <c r="E322" s="19">
        <v>1</v>
      </c>
      <c r="F322" s="140">
        <v>2</v>
      </c>
      <c r="G322" s="158">
        <f t="shared" si="8"/>
        <v>0</v>
      </c>
      <c r="H322" s="153">
        <f t="shared" si="9"/>
        <v>58.9688540204841</v>
      </c>
    </row>
    <row r="323" spans="1:8" ht="12.75">
      <c r="A323" s="140">
        <v>54</v>
      </c>
      <c r="B323" s="19">
        <v>4</v>
      </c>
      <c r="C323" s="140">
        <v>16</v>
      </c>
      <c r="D323" s="19">
        <v>5</v>
      </c>
      <c r="E323" s="19">
        <v>1</v>
      </c>
      <c r="F323" s="140">
        <v>5</v>
      </c>
      <c r="G323" s="158">
        <f t="shared" si="8"/>
        <v>1</v>
      </c>
      <c r="H323" s="153">
        <f t="shared" si="9"/>
        <v>55.82294246706858</v>
      </c>
    </row>
    <row r="324" spans="1:8" ht="12.75">
      <c r="A324" s="140">
        <v>28</v>
      </c>
      <c r="B324" s="19">
        <v>4</v>
      </c>
      <c r="C324" s="140">
        <v>16</v>
      </c>
      <c r="D324" s="19">
        <v>1</v>
      </c>
      <c r="E324" s="19">
        <v>1</v>
      </c>
      <c r="F324" s="140">
        <v>1</v>
      </c>
      <c r="G324" s="158">
        <f t="shared" si="8"/>
        <v>0</v>
      </c>
      <c r="H324" s="153">
        <f t="shared" si="9"/>
        <v>74.44289543270727</v>
      </c>
    </row>
    <row r="325" spans="1:8" ht="12.75">
      <c r="A325" s="140">
        <v>41</v>
      </c>
      <c r="B325" s="19">
        <v>7</v>
      </c>
      <c r="C325" s="140">
        <v>49</v>
      </c>
      <c r="D325" s="19">
        <v>5</v>
      </c>
      <c r="E325" s="19">
        <v>1</v>
      </c>
      <c r="F325" s="140">
        <v>5</v>
      </c>
      <c r="G325" s="158">
        <f aca="true" t="shared" si="10" ref="G325:G388">IF(D325&lt;=$L$2,0,1)</f>
        <v>1</v>
      </c>
      <c r="H325" s="153">
        <f aca="true" t="shared" si="11" ref="H325:H388">$K$6+$L$6*B325+$M$6*C325+$N$6*D325+$O$6*G325+$P$6*D325*G325</f>
        <v>51.387618052064745</v>
      </c>
    </row>
    <row r="326" spans="1:8" ht="12.75">
      <c r="A326" s="140">
        <v>41</v>
      </c>
      <c r="B326" s="19">
        <v>7</v>
      </c>
      <c r="C326" s="140">
        <v>49</v>
      </c>
      <c r="D326" s="19">
        <v>1</v>
      </c>
      <c r="E326" s="19">
        <v>1</v>
      </c>
      <c r="F326" s="140">
        <v>1</v>
      </c>
      <c r="G326" s="158">
        <f t="shared" si="10"/>
        <v>0</v>
      </c>
      <c r="H326" s="153">
        <f t="shared" si="11"/>
        <v>70.00757101770344</v>
      </c>
    </row>
    <row r="327" spans="1:8" ht="12.75">
      <c r="A327" s="140">
        <v>37</v>
      </c>
      <c r="B327" s="19">
        <v>11</v>
      </c>
      <c r="C327" s="140">
        <v>121</v>
      </c>
      <c r="D327" s="19">
        <v>4</v>
      </c>
      <c r="E327" s="19">
        <v>1</v>
      </c>
      <c r="F327" s="140">
        <v>4</v>
      </c>
      <c r="G327" s="158">
        <f t="shared" si="10"/>
        <v>0</v>
      </c>
      <c r="H327" s="153">
        <f t="shared" si="11"/>
        <v>45.72965738564581</v>
      </c>
    </row>
    <row r="328" spans="1:8" ht="12.75">
      <c r="A328" s="140">
        <v>52</v>
      </c>
      <c r="B328" s="19">
        <v>7</v>
      </c>
      <c r="C328" s="140">
        <v>49</v>
      </c>
      <c r="D328" s="19">
        <v>6</v>
      </c>
      <c r="E328" s="19">
        <v>0</v>
      </c>
      <c r="F328" s="140">
        <v>0</v>
      </c>
      <c r="G328" s="158">
        <f t="shared" si="10"/>
        <v>1</v>
      </c>
      <c r="H328" s="153">
        <f t="shared" si="11"/>
        <v>54.560069704744535</v>
      </c>
    </row>
    <row r="329" spans="1:8" ht="12.75">
      <c r="A329" s="140">
        <v>36</v>
      </c>
      <c r="B329" s="19">
        <v>8</v>
      </c>
      <c r="C329" s="140">
        <v>64</v>
      </c>
      <c r="D329" s="19">
        <v>6</v>
      </c>
      <c r="E329" s="19">
        <v>0</v>
      </c>
      <c r="F329" s="140">
        <v>0</v>
      </c>
      <c r="G329" s="158">
        <f t="shared" si="10"/>
        <v>1</v>
      </c>
      <c r="H329" s="153">
        <f t="shared" si="11"/>
        <v>52.859162079036494</v>
      </c>
    </row>
    <row r="330" spans="1:8" ht="12.75">
      <c r="A330" s="140">
        <v>9</v>
      </c>
      <c r="B330" s="19">
        <v>20</v>
      </c>
      <c r="C330" s="140">
        <v>400</v>
      </c>
      <c r="D330" s="19">
        <v>7</v>
      </c>
      <c r="E330" s="19">
        <v>0</v>
      </c>
      <c r="F330" s="140">
        <v>0</v>
      </c>
      <c r="G330" s="158">
        <f t="shared" si="10"/>
        <v>1</v>
      </c>
      <c r="H330" s="153">
        <f t="shared" si="11"/>
        <v>26.944542215655723</v>
      </c>
    </row>
    <row r="331" spans="1:8" ht="12.75">
      <c r="A331" s="140">
        <v>41</v>
      </c>
      <c r="B331" s="19">
        <v>13</v>
      </c>
      <c r="C331" s="140">
        <v>169</v>
      </c>
      <c r="D331" s="19">
        <v>6</v>
      </c>
      <c r="E331" s="19">
        <v>0</v>
      </c>
      <c r="F331" s="140">
        <v>0</v>
      </c>
      <c r="G331" s="158">
        <f t="shared" si="10"/>
        <v>1</v>
      </c>
      <c r="H331" s="153">
        <f t="shared" si="11"/>
        <v>42.686127795195496</v>
      </c>
    </row>
    <row r="332" spans="1:8" ht="12.75">
      <c r="A332" s="140">
        <v>23</v>
      </c>
      <c r="B332" s="19">
        <v>7</v>
      </c>
      <c r="C332" s="140">
        <v>49</v>
      </c>
      <c r="D332" s="19">
        <v>8</v>
      </c>
      <c r="E332" s="19">
        <v>0</v>
      </c>
      <c r="F332" s="140">
        <v>0</v>
      </c>
      <c r="G332" s="158">
        <f t="shared" si="10"/>
        <v>1</v>
      </c>
      <c r="H332" s="153">
        <f t="shared" si="11"/>
        <v>60.904973010104115</v>
      </c>
    </row>
    <row r="333" spans="1:8" ht="12.75">
      <c r="A333" s="140">
        <v>47</v>
      </c>
      <c r="B333" s="19">
        <v>5</v>
      </c>
      <c r="C333" s="140">
        <v>25</v>
      </c>
      <c r="D333" s="19">
        <v>1</v>
      </c>
      <c r="E333" s="19">
        <v>1</v>
      </c>
      <c r="F333" s="140">
        <v>1</v>
      </c>
      <c r="G333" s="158">
        <f t="shared" si="10"/>
        <v>0</v>
      </c>
      <c r="H333" s="153">
        <f t="shared" si="11"/>
        <v>73.07568703805939</v>
      </c>
    </row>
    <row r="334" spans="1:8" ht="12.75">
      <c r="A334" s="140">
        <v>39</v>
      </c>
      <c r="B334" s="19">
        <v>0</v>
      </c>
      <c r="C334" s="140">
        <v>0</v>
      </c>
      <c r="D334" s="19">
        <v>7</v>
      </c>
      <c r="E334" s="19">
        <v>0</v>
      </c>
      <c r="F334" s="140">
        <v>0</v>
      </c>
      <c r="G334" s="158">
        <f t="shared" si="10"/>
        <v>1</v>
      </c>
      <c r="H334" s="153">
        <f t="shared" si="11"/>
        <v>66.52434858081921</v>
      </c>
    </row>
    <row r="335" spans="1:8" ht="12.75">
      <c r="A335" s="140">
        <v>49</v>
      </c>
      <c r="B335" s="19">
        <v>3</v>
      </c>
      <c r="C335" s="140">
        <v>9</v>
      </c>
      <c r="D335" s="19">
        <v>2</v>
      </c>
      <c r="E335" s="19">
        <v>1</v>
      </c>
      <c r="F335" s="140">
        <v>2</v>
      </c>
      <c r="G335" s="158">
        <f t="shared" si="10"/>
        <v>0</v>
      </c>
      <c r="H335" s="153">
        <f t="shared" si="11"/>
        <v>70.09657586130007</v>
      </c>
    </row>
    <row r="336" spans="1:8" ht="12.75">
      <c r="A336" s="140">
        <v>58</v>
      </c>
      <c r="B336" s="19">
        <v>0</v>
      </c>
      <c r="C336" s="140">
        <v>0</v>
      </c>
      <c r="D336" s="19">
        <v>4</v>
      </c>
      <c r="E336" s="19">
        <v>1</v>
      </c>
      <c r="F336" s="140">
        <v>4</v>
      </c>
      <c r="G336" s="158">
        <f t="shared" si="10"/>
        <v>0</v>
      </c>
      <c r="H336" s="153">
        <f t="shared" si="11"/>
        <v>61.99251357399319</v>
      </c>
    </row>
    <row r="337" spans="1:8" ht="12.75">
      <c r="A337" s="140">
        <v>30</v>
      </c>
      <c r="B337" s="19">
        <v>9</v>
      </c>
      <c r="C337" s="140">
        <v>81</v>
      </c>
      <c r="D337" s="19">
        <v>1</v>
      </c>
      <c r="E337" s="19">
        <v>1</v>
      </c>
      <c r="F337" s="140">
        <v>1</v>
      </c>
      <c r="G337" s="158">
        <f t="shared" si="10"/>
        <v>0</v>
      </c>
      <c r="H337" s="153">
        <f t="shared" si="11"/>
        <v>66.49452268926728</v>
      </c>
    </row>
    <row r="338" spans="1:8" ht="12.75">
      <c r="A338" s="140">
        <v>36</v>
      </c>
      <c r="B338" s="19">
        <v>12</v>
      </c>
      <c r="C338" s="140">
        <v>144</v>
      </c>
      <c r="D338" s="19">
        <v>4</v>
      </c>
      <c r="E338" s="19">
        <v>1</v>
      </c>
      <c r="F338" s="140">
        <v>4</v>
      </c>
      <c r="G338" s="158">
        <f t="shared" si="10"/>
        <v>0</v>
      </c>
      <c r="H338" s="153">
        <f t="shared" si="11"/>
        <v>43.583817451857556</v>
      </c>
    </row>
    <row r="339" spans="1:8" ht="12.75">
      <c r="A339" s="140">
        <v>55</v>
      </c>
      <c r="B339" s="19">
        <v>11</v>
      </c>
      <c r="C339" s="140">
        <v>121</v>
      </c>
      <c r="D339" s="19">
        <v>9</v>
      </c>
      <c r="E339" s="19">
        <v>1</v>
      </c>
      <c r="F339" s="140">
        <v>9</v>
      </c>
      <c r="G339" s="158">
        <f t="shared" si="10"/>
        <v>1</v>
      </c>
      <c r="H339" s="153">
        <f t="shared" si="11"/>
        <v>56.60639569783141</v>
      </c>
    </row>
    <row r="340" spans="1:8" ht="12.75">
      <c r="A340" s="140">
        <v>35</v>
      </c>
      <c r="B340" s="19">
        <v>12</v>
      </c>
      <c r="C340" s="140">
        <v>144</v>
      </c>
      <c r="D340" s="19">
        <v>3</v>
      </c>
      <c r="E340" s="19">
        <v>1</v>
      </c>
      <c r="F340" s="140">
        <v>3</v>
      </c>
      <c r="G340" s="158">
        <f t="shared" si="10"/>
        <v>0</v>
      </c>
      <c r="H340" s="153">
        <f t="shared" si="11"/>
        <v>49.1861123408926</v>
      </c>
    </row>
    <row r="341" spans="1:8" ht="12.75">
      <c r="A341" s="140">
        <v>65</v>
      </c>
      <c r="B341" s="19">
        <v>0</v>
      </c>
      <c r="C341" s="140">
        <v>0</v>
      </c>
      <c r="D341" s="19">
        <v>4</v>
      </c>
      <c r="E341" s="19">
        <v>1</v>
      </c>
      <c r="F341" s="140">
        <v>4</v>
      </c>
      <c r="G341" s="158">
        <f t="shared" si="10"/>
        <v>0</v>
      </c>
      <c r="H341" s="153">
        <f t="shared" si="11"/>
        <v>61.99251357399319</v>
      </c>
    </row>
    <row r="342" spans="1:8" ht="12.75">
      <c r="A342" s="140">
        <v>74</v>
      </c>
      <c r="B342" s="19">
        <v>0</v>
      </c>
      <c r="C342" s="140">
        <v>0</v>
      </c>
      <c r="D342" s="19">
        <v>8</v>
      </c>
      <c r="E342" s="19">
        <v>1</v>
      </c>
      <c r="F342" s="140">
        <v>8</v>
      </c>
      <c r="G342" s="158">
        <f t="shared" si="10"/>
        <v>1</v>
      </c>
      <c r="H342" s="153">
        <f t="shared" si="11"/>
        <v>69.696800233499</v>
      </c>
    </row>
    <row r="343" spans="1:8" ht="12.75">
      <c r="A343" s="140">
        <v>68</v>
      </c>
      <c r="B343" s="19">
        <v>6</v>
      </c>
      <c r="C343" s="140">
        <v>36</v>
      </c>
      <c r="D343" s="19">
        <v>6</v>
      </c>
      <c r="E343" s="19">
        <v>1</v>
      </c>
      <c r="F343" s="140">
        <v>6</v>
      </c>
      <c r="G343" s="158">
        <f t="shared" si="10"/>
        <v>1</v>
      </c>
      <c r="H343" s="153">
        <f t="shared" si="11"/>
        <v>56.149744253432544</v>
      </c>
    </row>
    <row r="344" spans="1:8" ht="12.75">
      <c r="A344" s="140">
        <v>-5</v>
      </c>
      <c r="B344" s="19">
        <v>14</v>
      </c>
      <c r="C344" s="140">
        <v>196</v>
      </c>
      <c r="D344" s="19">
        <v>10</v>
      </c>
      <c r="E344" s="19">
        <v>0</v>
      </c>
      <c r="F344" s="140">
        <v>0</v>
      </c>
      <c r="G344" s="158">
        <f t="shared" si="10"/>
        <v>1</v>
      </c>
      <c r="H344" s="153">
        <f t="shared" si="11"/>
        <v>53.00762831808629</v>
      </c>
    </row>
    <row r="345" spans="1:8" ht="12.75">
      <c r="A345" s="140">
        <v>34</v>
      </c>
      <c r="B345" s="19">
        <v>13</v>
      </c>
      <c r="C345" s="140">
        <v>169</v>
      </c>
      <c r="D345" s="19">
        <v>6</v>
      </c>
      <c r="E345" s="19">
        <v>0</v>
      </c>
      <c r="F345" s="140">
        <v>0</v>
      </c>
      <c r="G345" s="158">
        <f t="shared" si="10"/>
        <v>1</v>
      </c>
      <c r="H345" s="153">
        <f t="shared" si="11"/>
        <v>42.686127795195496</v>
      </c>
    </row>
    <row r="346" spans="1:8" ht="12.75">
      <c r="A346" s="140">
        <v>41</v>
      </c>
      <c r="B346" s="19">
        <v>8</v>
      </c>
      <c r="C346" s="140">
        <v>64</v>
      </c>
      <c r="D346" s="19">
        <v>1</v>
      </c>
      <c r="E346" s="19">
        <v>1</v>
      </c>
      <c r="F346" s="140">
        <v>1</v>
      </c>
      <c r="G346" s="158">
        <f t="shared" si="10"/>
        <v>0</v>
      </c>
      <c r="H346" s="153">
        <f t="shared" si="11"/>
        <v>68.30666339199539</v>
      </c>
    </row>
    <row r="347" spans="1:8" ht="12.75">
      <c r="A347" s="140">
        <v>23</v>
      </c>
      <c r="B347" s="19">
        <v>16</v>
      </c>
      <c r="C347" s="140">
        <v>256</v>
      </c>
      <c r="D347" s="19">
        <v>2</v>
      </c>
      <c r="E347" s="19">
        <v>1</v>
      </c>
      <c r="F347" s="140">
        <v>2</v>
      </c>
      <c r="G347" s="158">
        <f t="shared" si="10"/>
        <v>0</v>
      </c>
      <c r="H347" s="153">
        <f t="shared" si="11"/>
        <v>45.09271672457413</v>
      </c>
    </row>
    <row r="348" spans="1:8" ht="12.75">
      <c r="A348" s="140">
        <v>39</v>
      </c>
      <c r="B348" s="19">
        <v>16</v>
      </c>
      <c r="C348" s="140">
        <v>256</v>
      </c>
      <c r="D348" s="19">
        <v>4</v>
      </c>
      <c r="E348" s="19">
        <v>0</v>
      </c>
      <c r="F348" s="140">
        <v>0</v>
      </c>
      <c r="G348" s="158">
        <f t="shared" si="10"/>
        <v>0</v>
      </c>
      <c r="H348" s="153">
        <f t="shared" si="11"/>
        <v>33.888126946504045</v>
      </c>
    </row>
    <row r="349" spans="1:8" ht="12.75">
      <c r="A349" s="140">
        <v>45</v>
      </c>
      <c r="B349" s="19">
        <v>0</v>
      </c>
      <c r="C349" s="140">
        <v>0</v>
      </c>
      <c r="D349" s="19">
        <v>3</v>
      </c>
      <c r="E349" s="19">
        <v>1</v>
      </c>
      <c r="F349" s="140">
        <v>3</v>
      </c>
      <c r="G349" s="158">
        <f t="shared" si="10"/>
        <v>0</v>
      </c>
      <c r="H349" s="153">
        <f t="shared" si="11"/>
        <v>67.59480846302824</v>
      </c>
    </row>
    <row r="350" spans="1:8" ht="12.75">
      <c r="A350" s="140">
        <v>21</v>
      </c>
      <c r="B350" s="19">
        <v>11</v>
      </c>
      <c r="C350" s="140">
        <v>121</v>
      </c>
      <c r="D350" s="19">
        <v>9</v>
      </c>
      <c r="E350" s="19">
        <v>0</v>
      </c>
      <c r="F350" s="140">
        <v>0</v>
      </c>
      <c r="G350" s="158">
        <f t="shared" si="10"/>
        <v>1</v>
      </c>
      <c r="H350" s="153">
        <f t="shared" si="11"/>
        <v>56.60639569783141</v>
      </c>
    </row>
    <row r="351" spans="1:8" ht="12.75">
      <c r="A351" s="140">
        <v>-4</v>
      </c>
      <c r="B351" s="19">
        <v>23</v>
      </c>
      <c r="C351" s="140">
        <v>529</v>
      </c>
      <c r="D351" s="19">
        <v>6</v>
      </c>
      <c r="E351" s="19">
        <v>0</v>
      </c>
      <c r="F351" s="140">
        <v>0</v>
      </c>
      <c r="G351" s="158">
        <f t="shared" si="10"/>
        <v>1</v>
      </c>
      <c r="H351" s="153">
        <f t="shared" si="11"/>
        <v>13.99757845100963</v>
      </c>
    </row>
    <row r="352" spans="1:8" ht="12.75">
      <c r="A352" s="140">
        <v>36</v>
      </c>
      <c r="B352" s="19">
        <v>10</v>
      </c>
      <c r="C352" s="140">
        <v>100</v>
      </c>
      <c r="D352" s="19">
        <v>1</v>
      </c>
      <c r="E352" s="19">
        <v>1</v>
      </c>
      <c r="F352" s="140">
        <v>1</v>
      </c>
      <c r="G352" s="158">
        <f t="shared" si="10"/>
        <v>0</v>
      </c>
      <c r="H352" s="153">
        <f t="shared" si="11"/>
        <v>64.57114890951914</v>
      </c>
    </row>
    <row r="353" spans="1:8" ht="12.75">
      <c r="A353" s="140">
        <v>14</v>
      </c>
      <c r="B353" s="19">
        <v>13</v>
      </c>
      <c r="C353" s="140">
        <v>169</v>
      </c>
      <c r="D353" s="19">
        <v>6</v>
      </c>
      <c r="E353" s="19">
        <v>0</v>
      </c>
      <c r="F353" s="140">
        <v>0</v>
      </c>
      <c r="G353" s="158">
        <f t="shared" si="10"/>
        <v>1</v>
      </c>
      <c r="H353" s="153">
        <f t="shared" si="11"/>
        <v>42.686127795195496</v>
      </c>
    </row>
    <row r="354" spans="1:8" ht="12.75">
      <c r="A354" s="140">
        <v>48</v>
      </c>
      <c r="B354" s="19">
        <v>0</v>
      </c>
      <c r="C354" s="140">
        <v>0</v>
      </c>
      <c r="D354" s="19">
        <v>7</v>
      </c>
      <c r="E354" s="19">
        <v>0</v>
      </c>
      <c r="F354" s="140">
        <v>0</v>
      </c>
      <c r="G354" s="158">
        <f t="shared" si="10"/>
        <v>1</v>
      </c>
      <c r="H354" s="153">
        <f t="shared" si="11"/>
        <v>66.52434858081921</v>
      </c>
    </row>
    <row r="355" spans="1:8" ht="12.75">
      <c r="A355" s="140">
        <v>65</v>
      </c>
      <c r="B355" s="19">
        <v>2</v>
      </c>
      <c r="C355" s="140">
        <v>4</v>
      </c>
      <c r="D355" s="19">
        <v>5</v>
      </c>
      <c r="E355" s="19">
        <v>1</v>
      </c>
      <c r="F355" s="140">
        <v>5</v>
      </c>
      <c r="G355" s="158">
        <f t="shared" si="10"/>
        <v>1</v>
      </c>
      <c r="H355" s="153">
        <f t="shared" si="11"/>
        <v>58.223660025304206</v>
      </c>
    </row>
    <row r="356" spans="1:8" ht="12.75">
      <c r="A356" s="140">
        <v>47</v>
      </c>
      <c r="B356" s="19">
        <v>15</v>
      </c>
      <c r="C356" s="140">
        <v>225</v>
      </c>
      <c r="D356" s="19">
        <v>2</v>
      </c>
      <c r="E356" s="19">
        <v>0</v>
      </c>
      <c r="F356" s="140">
        <v>0</v>
      </c>
      <c r="G356" s="158">
        <f t="shared" si="10"/>
        <v>0</v>
      </c>
      <c r="H356" s="153">
        <f t="shared" si="11"/>
        <v>47.68348896644259</v>
      </c>
    </row>
    <row r="357" spans="1:8" ht="12.75">
      <c r="A357" s="140">
        <v>22</v>
      </c>
      <c r="B357" s="19">
        <v>15</v>
      </c>
      <c r="C357" s="140">
        <v>225</v>
      </c>
      <c r="D357" s="19">
        <v>7</v>
      </c>
      <c r="E357" s="19">
        <v>0</v>
      </c>
      <c r="F357" s="140">
        <v>0</v>
      </c>
      <c r="G357" s="158">
        <f t="shared" si="10"/>
        <v>1</v>
      </c>
      <c r="H357" s="153">
        <f t="shared" si="11"/>
        <v>41.01073419519852</v>
      </c>
    </row>
    <row r="358" spans="1:8" ht="12.75">
      <c r="A358" s="140">
        <v>30</v>
      </c>
      <c r="B358" s="19">
        <v>11</v>
      </c>
      <c r="C358" s="140">
        <v>121</v>
      </c>
      <c r="D358" s="19">
        <v>2</v>
      </c>
      <c r="E358" s="19">
        <v>1</v>
      </c>
      <c r="F358" s="140">
        <v>2</v>
      </c>
      <c r="G358" s="158">
        <f t="shared" si="10"/>
        <v>0</v>
      </c>
      <c r="H358" s="153">
        <f t="shared" si="11"/>
        <v>56.934247163715895</v>
      </c>
    </row>
    <row r="359" spans="1:8" ht="12.75">
      <c r="A359" s="140">
        <v>14</v>
      </c>
      <c r="B359" s="19">
        <v>14</v>
      </c>
      <c r="C359" s="140">
        <v>196</v>
      </c>
      <c r="D359" s="19">
        <v>8</v>
      </c>
      <c r="E359" s="19">
        <v>0</v>
      </c>
      <c r="F359" s="140">
        <v>0</v>
      </c>
      <c r="G359" s="158">
        <f t="shared" si="10"/>
        <v>1</v>
      </c>
      <c r="H359" s="153">
        <f t="shared" si="11"/>
        <v>46.66272501272671</v>
      </c>
    </row>
    <row r="360" spans="1:8" ht="12.75">
      <c r="A360" s="140">
        <v>35</v>
      </c>
      <c r="B360" s="19">
        <v>8</v>
      </c>
      <c r="C360" s="140">
        <v>64</v>
      </c>
      <c r="D360" s="19">
        <v>9</v>
      </c>
      <c r="E360" s="19">
        <v>0</v>
      </c>
      <c r="F360" s="140">
        <v>0</v>
      </c>
      <c r="G360" s="158">
        <f t="shared" si="10"/>
        <v>1</v>
      </c>
      <c r="H360" s="153">
        <f t="shared" si="11"/>
        <v>62.376517037075864</v>
      </c>
    </row>
    <row r="361" spans="1:8" ht="12.75">
      <c r="A361" s="140">
        <v>42</v>
      </c>
      <c r="B361" s="19">
        <v>10</v>
      </c>
      <c r="C361" s="140">
        <v>100</v>
      </c>
      <c r="D361" s="19">
        <v>1</v>
      </c>
      <c r="E361" s="19">
        <v>1</v>
      </c>
      <c r="F361" s="140">
        <v>1</v>
      </c>
      <c r="G361" s="158">
        <f t="shared" si="10"/>
        <v>0</v>
      </c>
      <c r="H361" s="153">
        <f t="shared" si="11"/>
        <v>64.57114890951914</v>
      </c>
    </row>
    <row r="362" spans="1:8" ht="12.75">
      <c r="A362" s="140">
        <v>16</v>
      </c>
      <c r="B362" s="19">
        <v>21</v>
      </c>
      <c r="C362" s="140">
        <v>441</v>
      </c>
      <c r="D362" s="19">
        <v>5</v>
      </c>
      <c r="E362" s="19">
        <v>1</v>
      </c>
      <c r="F362" s="140">
        <v>5</v>
      </c>
      <c r="G362" s="158">
        <f t="shared" si="10"/>
        <v>1</v>
      </c>
      <c r="H362" s="153">
        <f t="shared" si="11"/>
        <v>17.452701283327414</v>
      </c>
    </row>
    <row r="363" spans="1:8" ht="12.75">
      <c r="A363" s="140">
        <v>3</v>
      </c>
      <c r="B363" s="19">
        <v>22</v>
      </c>
      <c r="C363" s="140">
        <v>484</v>
      </c>
      <c r="D363" s="19">
        <v>5</v>
      </c>
      <c r="E363" s="19">
        <v>0</v>
      </c>
      <c r="F363" s="140">
        <v>0</v>
      </c>
      <c r="G363" s="158">
        <f t="shared" si="10"/>
        <v>1</v>
      </c>
      <c r="H363" s="153">
        <f t="shared" si="11"/>
        <v>14.194530579338654</v>
      </c>
    </row>
    <row r="364" spans="1:8" ht="12.75">
      <c r="A364" s="140">
        <v>49</v>
      </c>
      <c r="B364" s="19">
        <v>6</v>
      </c>
      <c r="C364" s="140">
        <v>36</v>
      </c>
      <c r="D364" s="19">
        <v>5</v>
      </c>
      <c r="E364" s="19">
        <v>1</v>
      </c>
      <c r="F364" s="140">
        <v>5</v>
      </c>
      <c r="G364" s="158">
        <f t="shared" si="10"/>
        <v>1</v>
      </c>
      <c r="H364" s="153">
        <f t="shared" si="11"/>
        <v>52.977292600752754</v>
      </c>
    </row>
    <row r="365" spans="1:8" ht="12.75">
      <c r="A365" s="140">
        <v>-12</v>
      </c>
      <c r="B365" s="19">
        <v>18</v>
      </c>
      <c r="C365" s="140">
        <v>324</v>
      </c>
      <c r="D365" s="19">
        <v>12</v>
      </c>
      <c r="E365" s="19">
        <v>0</v>
      </c>
      <c r="F365" s="140">
        <v>0</v>
      </c>
      <c r="G365" s="158">
        <f t="shared" si="10"/>
        <v>1</v>
      </c>
      <c r="H365" s="153">
        <f t="shared" si="11"/>
        <v>48.76697650193195</v>
      </c>
    </row>
    <row r="366" spans="1:8" ht="12.75">
      <c r="A366" s="140">
        <v>22</v>
      </c>
      <c r="B366" s="19">
        <v>19</v>
      </c>
      <c r="C366" s="140">
        <v>361</v>
      </c>
      <c r="D366" s="19">
        <v>3</v>
      </c>
      <c r="E366" s="19">
        <v>1</v>
      </c>
      <c r="F366" s="140">
        <v>3</v>
      </c>
      <c r="G366" s="158">
        <f t="shared" si="10"/>
        <v>0</v>
      </c>
      <c r="H366" s="153">
        <f t="shared" si="11"/>
        <v>31.0507066478134</v>
      </c>
    </row>
    <row r="367" spans="1:8" ht="12.75">
      <c r="A367" s="140">
        <v>7</v>
      </c>
      <c r="B367" s="19">
        <v>19</v>
      </c>
      <c r="C367" s="140">
        <v>361</v>
      </c>
      <c r="D367" s="19">
        <v>7</v>
      </c>
      <c r="E367" s="19">
        <v>0</v>
      </c>
      <c r="F367" s="140">
        <v>0</v>
      </c>
      <c r="G367" s="158">
        <f t="shared" si="10"/>
        <v>1</v>
      </c>
      <c r="H367" s="153">
        <f t="shared" si="11"/>
        <v>29.980246765604377</v>
      </c>
    </row>
    <row r="368" spans="1:8" ht="12.75">
      <c r="A368" s="140">
        <v>59</v>
      </c>
      <c r="B368" s="19">
        <v>0</v>
      </c>
      <c r="C368" s="140">
        <v>0</v>
      </c>
      <c r="D368" s="19">
        <v>3</v>
      </c>
      <c r="E368" s="19">
        <v>1</v>
      </c>
      <c r="F368" s="140">
        <v>3</v>
      </c>
      <c r="G368" s="158">
        <f t="shared" si="10"/>
        <v>0</v>
      </c>
      <c r="H368" s="153">
        <f t="shared" si="11"/>
        <v>67.59480846302824</v>
      </c>
    </row>
    <row r="369" spans="1:8" ht="12.75">
      <c r="A369" s="140">
        <v>25</v>
      </c>
      <c r="B369" s="19">
        <v>13</v>
      </c>
      <c r="C369" s="140">
        <v>169</v>
      </c>
      <c r="D369" s="19">
        <v>7</v>
      </c>
      <c r="E369" s="19">
        <v>0</v>
      </c>
      <c r="F369" s="140">
        <v>0</v>
      </c>
      <c r="G369" s="158">
        <f t="shared" si="10"/>
        <v>1</v>
      </c>
      <c r="H369" s="153">
        <f t="shared" si="11"/>
        <v>45.858579447875286</v>
      </c>
    </row>
    <row r="370" spans="1:8" ht="12.75">
      <c r="A370" s="140">
        <v>23</v>
      </c>
      <c r="B370" s="19">
        <v>13</v>
      </c>
      <c r="C370" s="140">
        <v>169</v>
      </c>
      <c r="D370" s="19">
        <v>1</v>
      </c>
      <c r="E370" s="19">
        <v>1</v>
      </c>
      <c r="F370" s="140">
        <v>1</v>
      </c>
      <c r="G370" s="158">
        <f t="shared" si="10"/>
        <v>0</v>
      </c>
      <c r="H370" s="153">
        <f t="shared" si="11"/>
        <v>58.133629108154395</v>
      </c>
    </row>
    <row r="371" spans="1:8" ht="12.75">
      <c r="A371" s="140">
        <v>51</v>
      </c>
      <c r="B371" s="19">
        <v>4</v>
      </c>
      <c r="C371" s="140">
        <v>16</v>
      </c>
      <c r="D371" s="19">
        <v>2</v>
      </c>
      <c r="E371" s="19">
        <v>1</v>
      </c>
      <c r="F371" s="140">
        <v>2</v>
      </c>
      <c r="G371" s="158">
        <f t="shared" si="10"/>
        <v>0</v>
      </c>
      <c r="H371" s="153">
        <f t="shared" si="11"/>
        <v>68.84060054367222</v>
      </c>
    </row>
    <row r="372" spans="1:8" ht="12.75">
      <c r="A372" s="140">
        <v>35</v>
      </c>
      <c r="B372" s="19">
        <v>14</v>
      </c>
      <c r="C372" s="140">
        <v>196</v>
      </c>
      <c r="D372" s="19">
        <v>4</v>
      </c>
      <c r="E372" s="19">
        <v>1</v>
      </c>
      <c r="F372" s="140">
        <v>4</v>
      </c>
      <c r="G372" s="158">
        <f t="shared" si="10"/>
        <v>0</v>
      </c>
      <c r="H372" s="153">
        <f t="shared" si="11"/>
        <v>38.9584383532209</v>
      </c>
    </row>
    <row r="373" spans="1:8" ht="12.75">
      <c r="A373" s="140">
        <v>12</v>
      </c>
      <c r="B373" s="19">
        <v>20</v>
      </c>
      <c r="C373" s="140">
        <v>400</v>
      </c>
      <c r="D373" s="19">
        <v>3</v>
      </c>
      <c r="E373" s="19">
        <v>1</v>
      </c>
      <c r="F373" s="140">
        <v>3</v>
      </c>
      <c r="G373" s="158">
        <f t="shared" si="10"/>
        <v>0</v>
      </c>
      <c r="H373" s="153">
        <f t="shared" si="11"/>
        <v>28.015002097864745</v>
      </c>
    </row>
    <row r="374" spans="1:8" ht="12.75">
      <c r="A374" s="140">
        <v>43</v>
      </c>
      <c r="B374" s="19">
        <v>0</v>
      </c>
      <c r="C374" s="140">
        <v>0</v>
      </c>
      <c r="D374" s="19">
        <v>1</v>
      </c>
      <c r="E374" s="19">
        <v>1</v>
      </c>
      <c r="F374" s="140">
        <v>1</v>
      </c>
      <c r="G374" s="158">
        <f t="shared" si="10"/>
        <v>0</v>
      </c>
      <c r="H374" s="153">
        <f t="shared" si="11"/>
        <v>78.79939824109832</v>
      </c>
    </row>
    <row r="375" spans="1:8" ht="12.75">
      <c r="A375" s="140">
        <v>6</v>
      </c>
      <c r="B375" s="19">
        <v>17</v>
      </c>
      <c r="C375" s="140">
        <v>289</v>
      </c>
      <c r="D375" s="19">
        <v>8</v>
      </c>
      <c r="E375" s="19">
        <v>0</v>
      </c>
      <c r="F375" s="140">
        <v>0</v>
      </c>
      <c r="G375" s="158">
        <f t="shared" si="10"/>
        <v>1</v>
      </c>
      <c r="H375" s="153">
        <f t="shared" si="11"/>
        <v>38.890408287121346</v>
      </c>
    </row>
    <row r="376" spans="1:8" ht="12.75">
      <c r="A376" s="140">
        <v>38</v>
      </c>
      <c r="B376" s="19">
        <v>2</v>
      </c>
      <c r="C376" s="140">
        <v>4</v>
      </c>
      <c r="D376" s="19">
        <v>1</v>
      </c>
      <c r="E376" s="19">
        <v>1</v>
      </c>
      <c r="F376" s="140">
        <v>1</v>
      </c>
      <c r="G376" s="158">
        <f t="shared" si="10"/>
        <v>0</v>
      </c>
      <c r="H376" s="153">
        <f t="shared" si="11"/>
        <v>76.84361299094289</v>
      </c>
    </row>
    <row r="377" spans="1:8" ht="12.75">
      <c r="A377" s="140">
        <v>-14</v>
      </c>
      <c r="B377" s="19">
        <v>21</v>
      </c>
      <c r="C377" s="140">
        <v>441</v>
      </c>
      <c r="D377" s="19">
        <v>9</v>
      </c>
      <c r="E377" s="19">
        <v>0</v>
      </c>
      <c r="F377" s="140">
        <v>0</v>
      </c>
      <c r="G377" s="158">
        <f t="shared" si="10"/>
        <v>1</v>
      </c>
      <c r="H377" s="153">
        <f t="shared" si="11"/>
        <v>30.142507894046574</v>
      </c>
    </row>
    <row r="378" spans="1:8" ht="12.75">
      <c r="A378" s="140">
        <v>39</v>
      </c>
      <c r="B378" s="19">
        <v>16</v>
      </c>
      <c r="C378" s="140">
        <v>256</v>
      </c>
      <c r="D378" s="19">
        <v>3</v>
      </c>
      <c r="E378" s="19">
        <v>0</v>
      </c>
      <c r="F378" s="140">
        <v>0</v>
      </c>
      <c r="G378" s="158">
        <f t="shared" si="10"/>
        <v>0</v>
      </c>
      <c r="H378" s="153">
        <f t="shared" si="11"/>
        <v>39.49042183553909</v>
      </c>
    </row>
    <row r="379" spans="1:8" ht="12.75">
      <c r="A379" s="140">
        <v>40</v>
      </c>
      <c r="B379" s="19">
        <v>4</v>
      </c>
      <c r="C379" s="140">
        <v>16</v>
      </c>
      <c r="D379" s="19">
        <v>3</v>
      </c>
      <c r="E379" s="19">
        <v>1</v>
      </c>
      <c r="F379" s="140">
        <v>3</v>
      </c>
      <c r="G379" s="158">
        <f t="shared" si="10"/>
        <v>0</v>
      </c>
      <c r="H379" s="153">
        <f t="shared" si="11"/>
        <v>63.23830565463718</v>
      </c>
    </row>
    <row r="380" spans="1:8" ht="12.75">
      <c r="A380" s="140">
        <v>32</v>
      </c>
      <c r="B380" s="19">
        <v>16</v>
      </c>
      <c r="C380" s="140">
        <v>256</v>
      </c>
      <c r="D380" s="19">
        <v>4</v>
      </c>
      <c r="E380" s="19">
        <v>1</v>
      </c>
      <c r="F380" s="140">
        <v>4</v>
      </c>
      <c r="G380" s="158">
        <f t="shared" si="10"/>
        <v>0</v>
      </c>
      <c r="H380" s="153">
        <f t="shared" si="11"/>
        <v>33.888126946504045</v>
      </c>
    </row>
    <row r="381" spans="1:8" ht="12.75">
      <c r="A381" s="140">
        <v>28</v>
      </c>
      <c r="B381" s="19">
        <v>13</v>
      </c>
      <c r="C381" s="140">
        <v>169</v>
      </c>
      <c r="D381" s="19">
        <v>6</v>
      </c>
      <c r="E381" s="19">
        <v>0</v>
      </c>
      <c r="F381" s="140">
        <v>0</v>
      </c>
      <c r="G381" s="158">
        <f t="shared" si="10"/>
        <v>1</v>
      </c>
      <c r="H381" s="153">
        <f t="shared" si="11"/>
        <v>42.686127795195496</v>
      </c>
    </row>
    <row r="382" spans="1:8" ht="12.75">
      <c r="A382" s="140">
        <v>36</v>
      </c>
      <c r="B382" s="19">
        <v>11</v>
      </c>
      <c r="C382" s="140">
        <v>121</v>
      </c>
      <c r="D382" s="19">
        <v>2</v>
      </c>
      <c r="E382" s="19">
        <v>1</v>
      </c>
      <c r="F382" s="140">
        <v>2</v>
      </c>
      <c r="G382" s="158">
        <f t="shared" si="10"/>
        <v>0</v>
      </c>
      <c r="H382" s="153">
        <f t="shared" si="11"/>
        <v>56.934247163715895</v>
      </c>
    </row>
    <row r="383" spans="1:8" ht="12.75">
      <c r="A383" s="140">
        <v>51</v>
      </c>
      <c r="B383" s="19">
        <v>7</v>
      </c>
      <c r="C383" s="140">
        <v>49</v>
      </c>
      <c r="D383" s="19">
        <v>4</v>
      </c>
      <c r="E383" s="19">
        <v>1</v>
      </c>
      <c r="F383" s="140">
        <v>4</v>
      </c>
      <c r="G383" s="158">
        <f t="shared" si="10"/>
        <v>0</v>
      </c>
      <c r="H383" s="153">
        <f t="shared" si="11"/>
        <v>53.2006863505983</v>
      </c>
    </row>
    <row r="384" spans="1:8" ht="12.75">
      <c r="A384" s="140">
        <v>35</v>
      </c>
      <c r="B384" s="19">
        <v>0</v>
      </c>
      <c r="C384" s="140">
        <v>0</v>
      </c>
      <c r="D384" s="19">
        <v>7</v>
      </c>
      <c r="E384" s="19">
        <v>0</v>
      </c>
      <c r="F384" s="140">
        <v>0</v>
      </c>
      <c r="G384" s="158">
        <f t="shared" si="10"/>
        <v>1</v>
      </c>
      <c r="H384" s="153">
        <f t="shared" si="11"/>
        <v>66.52434858081921</v>
      </c>
    </row>
    <row r="385" spans="1:8" ht="12.75">
      <c r="A385" s="140">
        <v>24</v>
      </c>
      <c r="B385" s="19">
        <v>17</v>
      </c>
      <c r="C385" s="140">
        <v>289</v>
      </c>
      <c r="D385" s="19">
        <v>4</v>
      </c>
      <c r="E385" s="19">
        <v>1</v>
      </c>
      <c r="F385" s="140">
        <v>4</v>
      </c>
      <c r="G385" s="158">
        <f t="shared" si="10"/>
        <v>0</v>
      </c>
      <c r="H385" s="153">
        <f t="shared" si="11"/>
        <v>31.186121627615535</v>
      </c>
    </row>
    <row r="386" spans="1:8" ht="12.75">
      <c r="A386" s="140">
        <v>40</v>
      </c>
      <c r="B386" s="19">
        <v>2</v>
      </c>
      <c r="C386" s="140">
        <v>4</v>
      </c>
      <c r="D386" s="19">
        <v>8</v>
      </c>
      <c r="E386" s="19">
        <v>0</v>
      </c>
      <c r="F386" s="140">
        <v>0</v>
      </c>
      <c r="G386" s="158">
        <f t="shared" si="10"/>
        <v>1</v>
      </c>
      <c r="H386" s="153">
        <f t="shared" si="11"/>
        <v>67.74101498334358</v>
      </c>
    </row>
    <row r="387" spans="1:8" ht="12.75">
      <c r="A387" s="140">
        <v>33</v>
      </c>
      <c r="B387" s="19">
        <v>8</v>
      </c>
      <c r="C387" s="140">
        <v>64</v>
      </c>
      <c r="D387" s="19">
        <v>1</v>
      </c>
      <c r="E387" s="19">
        <v>1</v>
      </c>
      <c r="F387" s="140">
        <v>1</v>
      </c>
      <c r="G387" s="158">
        <f t="shared" si="10"/>
        <v>0</v>
      </c>
      <c r="H387" s="153">
        <f t="shared" si="11"/>
        <v>68.30666339199539</v>
      </c>
    </row>
    <row r="388" spans="1:8" ht="12.75">
      <c r="A388" s="140">
        <v>35</v>
      </c>
      <c r="B388" s="19">
        <v>13</v>
      </c>
      <c r="C388" s="140">
        <v>169</v>
      </c>
      <c r="D388" s="19">
        <v>4</v>
      </c>
      <c r="E388" s="19">
        <v>1</v>
      </c>
      <c r="F388" s="140">
        <v>4</v>
      </c>
      <c r="G388" s="158">
        <f t="shared" si="10"/>
        <v>0</v>
      </c>
      <c r="H388" s="153">
        <f t="shared" si="11"/>
        <v>41.326744441049264</v>
      </c>
    </row>
    <row r="389" spans="1:8" ht="12.75">
      <c r="A389" s="140">
        <v>73</v>
      </c>
      <c r="B389" s="19">
        <v>0</v>
      </c>
      <c r="C389" s="140">
        <v>0</v>
      </c>
      <c r="D389" s="19">
        <v>3</v>
      </c>
      <c r="E389" s="19">
        <v>0</v>
      </c>
      <c r="F389" s="140">
        <v>0</v>
      </c>
      <c r="G389" s="158">
        <f aca="true" t="shared" si="12" ref="G389:G424">IF(D389&lt;=$L$2,0,1)</f>
        <v>0</v>
      </c>
      <c r="H389" s="153">
        <f aca="true" t="shared" si="13" ref="H389:H424">$K$6+$L$6*B389+$M$6*C389+$N$6*D389+$O$6*G389+$P$6*D389*G389</f>
        <v>67.59480846302824</v>
      </c>
    </row>
    <row r="390" spans="1:8" ht="12.75">
      <c r="A390" s="140">
        <v>60</v>
      </c>
      <c r="B390" s="19">
        <v>12</v>
      </c>
      <c r="C390" s="140">
        <v>144</v>
      </c>
      <c r="D390" s="19">
        <v>8</v>
      </c>
      <c r="E390" s="19">
        <v>1</v>
      </c>
      <c r="F390" s="140">
        <v>8</v>
      </c>
      <c r="G390" s="158">
        <f t="shared" si="12"/>
        <v>1</v>
      </c>
      <c r="H390" s="153">
        <f t="shared" si="13"/>
        <v>51.28810411136337</v>
      </c>
    </row>
    <row r="391" spans="1:8" ht="12.75">
      <c r="A391" s="140">
        <v>57</v>
      </c>
      <c r="B391" s="19">
        <v>5</v>
      </c>
      <c r="C391" s="140">
        <v>25</v>
      </c>
      <c r="D391" s="19">
        <v>6</v>
      </c>
      <c r="E391" s="19">
        <v>1</v>
      </c>
      <c r="F391" s="140">
        <v>6</v>
      </c>
      <c r="G391" s="158">
        <f t="shared" si="12"/>
        <v>1</v>
      </c>
      <c r="H391" s="153">
        <f t="shared" si="13"/>
        <v>57.62818572510048</v>
      </c>
    </row>
    <row r="392" spans="1:8" ht="12.75">
      <c r="A392" s="140">
        <v>55</v>
      </c>
      <c r="B392" s="19">
        <v>0</v>
      </c>
      <c r="C392" s="140">
        <v>0</v>
      </c>
      <c r="D392" s="19">
        <v>2</v>
      </c>
      <c r="E392" s="19">
        <v>1</v>
      </c>
      <c r="F392" s="140">
        <v>2</v>
      </c>
      <c r="G392" s="158">
        <f t="shared" si="12"/>
        <v>0</v>
      </c>
      <c r="H392" s="153">
        <f t="shared" si="13"/>
        <v>73.19710335206328</v>
      </c>
    </row>
    <row r="393" spans="1:8" ht="12.75">
      <c r="A393" s="140">
        <v>41</v>
      </c>
      <c r="B393" s="19">
        <v>0</v>
      </c>
      <c r="C393" s="140">
        <v>0</v>
      </c>
      <c r="D393" s="19">
        <v>7</v>
      </c>
      <c r="E393" s="19">
        <v>0</v>
      </c>
      <c r="F393" s="140">
        <v>0</v>
      </c>
      <c r="G393" s="158">
        <f t="shared" si="12"/>
        <v>1</v>
      </c>
      <c r="H393" s="153">
        <f t="shared" si="13"/>
        <v>66.52434858081921</v>
      </c>
    </row>
    <row r="394" spans="1:8" ht="12.75">
      <c r="A394" s="140">
        <v>39</v>
      </c>
      <c r="B394" s="19">
        <v>11</v>
      </c>
      <c r="C394" s="140">
        <v>121</v>
      </c>
      <c r="D394" s="19">
        <v>4</v>
      </c>
      <c r="E394" s="19">
        <v>1</v>
      </c>
      <c r="F394" s="140">
        <v>4</v>
      </c>
      <c r="G394" s="158">
        <f t="shared" si="12"/>
        <v>0</v>
      </c>
      <c r="H394" s="153">
        <f t="shared" si="13"/>
        <v>45.72965738564581</v>
      </c>
    </row>
    <row r="395" spans="1:8" ht="12.75">
      <c r="A395" s="140">
        <v>4</v>
      </c>
      <c r="B395" s="19">
        <v>15</v>
      </c>
      <c r="C395" s="140">
        <v>225</v>
      </c>
      <c r="D395" s="19">
        <v>10</v>
      </c>
      <c r="E395" s="19">
        <v>0</v>
      </c>
      <c r="F395" s="140">
        <v>0</v>
      </c>
      <c r="G395" s="158">
        <f t="shared" si="12"/>
        <v>1</v>
      </c>
      <c r="H395" s="153">
        <f t="shared" si="13"/>
        <v>50.52808915323789</v>
      </c>
    </row>
    <row r="396" spans="1:8" ht="12.75">
      <c r="A396" s="140">
        <v>39</v>
      </c>
      <c r="B396" s="19">
        <v>15</v>
      </c>
      <c r="C396" s="140">
        <v>225</v>
      </c>
      <c r="D396" s="19">
        <v>5</v>
      </c>
      <c r="E396" s="19">
        <v>1</v>
      </c>
      <c r="F396" s="140">
        <v>5</v>
      </c>
      <c r="G396" s="158">
        <f t="shared" si="12"/>
        <v>1</v>
      </c>
      <c r="H396" s="153">
        <f t="shared" si="13"/>
        <v>34.665830889838944</v>
      </c>
    </row>
    <row r="397" spans="1:8" ht="12.75">
      <c r="A397" s="140">
        <v>40</v>
      </c>
      <c r="B397" s="19">
        <v>18</v>
      </c>
      <c r="C397" s="140">
        <v>324</v>
      </c>
      <c r="D397" s="19">
        <v>7</v>
      </c>
      <c r="E397" s="19">
        <v>1</v>
      </c>
      <c r="F397" s="140">
        <v>7</v>
      </c>
      <c r="G397" s="158">
        <f t="shared" si="12"/>
        <v>1</v>
      </c>
      <c r="H397" s="153">
        <f t="shared" si="13"/>
        <v>32.904718238533</v>
      </c>
    </row>
    <row r="398" spans="1:8" ht="12.75">
      <c r="A398" s="140">
        <v>20</v>
      </c>
      <c r="B398" s="19">
        <v>10</v>
      </c>
      <c r="C398" s="140">
        <v>100</v>
      </c>
      <c r="D398" s="19">
        <v>8</v>
      </c>
      <c r="E398" s="19">
        <v>0</v>
      </c>
      <c r="F398" s="140">
        <v>0</v>
      </c>
      <c r="G398" s="158">
        <f t="shared" si="12"/>
        <v>1</v>
      </c>
      <c r="H398" s="153">
        <f t="shared" si="13"/>
        <v>55.468550901919826</v>
      </c>
    </row>
    <row r="399" spans="1:8" ht="12.75">
      <c r="A399" s="140">
        <v>56</v>
      </c>
      <c r="B399" s="19">
        <v>0</v>
      </c>
      <c r="C399" s="140">
        <v>0</v>
      </c>
      <c r="D399" s="19">
        <v>6</v>
      </c>
      <c r="E399" s="19">
        <v>1</v>
      </c>
      <c r="F399" s="140">
        <v>6</v>
      </c>
      <c r="G399" s="158">
        <f t="shared" si="12"/>
        <v>1</v>
      </c>
      <c r="H399" s="153">
        <f t="shared" si="13"/>
        <v>63.351896928139425</v>
      </c>
    </row>
    <row r="400" spans="1:8" ht="12.75">
      <c r="A400" s="140">
        <v>48</v>
      </c>
      <c r="B400" s="19">
        <v>3</v>
      </c>
      <c r="C400" s="140">
        <v>9</v>
      </c>
      <c r="D400" s="19">
        <v>3</v>
      </c>
      <c r="E400" s="19">
        <v>1</v>
      </c>
      <c r="F400" s="140">
        <v>3</v>
      </c>
      <c r="G400" s="158">
        <f t="shared" si="12"/>
        <v>0</v>
      </c>
      <c r="H400" s="153">
        <f t="shared" si="13"/>
        <v>64.49428097226502</v>
      </c>
    </row>
    <row r="401" spans="1:8" ht="12.75">
      <c r="A401" s="140">
        <v>48</v>
      </c>
      <c r="B401" s="19">
        <v>3</v>
      </c>
      <c r="C401" s="140">
        <v>9</v>
      </c>
      <c r="D401" s="19">
        <v>6</v>
      </c>
      <c r="E401" s="19">
        <v>0</v>
      </c>
      <c r="F401" s="140">
        <v>0</v>
      </c>
      <c r="G401" s="158">
        <f t="shared" si="12"/>
        <v>1</v>
      </c>
      <c r="H401" s="153">
        <f t="shared" si="13"/>
        <v>60.25136943737621</v>
      </c>
    </row>
    <row r="402" spans="1:8" ht="12.75">
      <c r="A402" s="140">
        <v>41</v>
      </c>
      <c r="B402" s="19">
        <v>13</v>
      </c>
      <c r="C402" s="140">
        <v>169</v>
      </c>
      <c r="D402" s="19">
        <v>5</v>
      </c>
      <c r="E402" s="19">
        <v>1</v>
      </c>
      <c r="F402" s="140">
        <v>5</v>
      </c>
      <c r="G402" s="158">
        <f t="shared" si="12"/>
        <v>1</v>
      </c>
      <c r="H402" s="153">
        <f t="shared" si="13"/>
        <v>39.513676142515706</v>
      </c>
    </row>
    <row r="403" spans="1:8" ht="12.75">
      <c r="A403" s="140">
        <v>34</v>
      </c>
      <c r="B403" s="19">
        <v>9</v>
      </c>
      <c r="C403" s="140">
        <v>81</v>
      </c>
      <c r="D403" s="19">
        <v>1</v>
      </c>
      <c r="E403" s="19">
        <v>1</v>
      </c>
      <c r="F403" s="140">
        <v>1</v>
      </c>
      <c r="G403" s="158">
        <f t="shared" si="12"/>
        <v>0</v>
      </c>
      <c r="H403" s="153">
        <f t="shared" si="13"/>
        <v>66.49452268926728</v>
      </c>
    </row>
    <row r="404" spans="1:8" ht="12.75">
      <c r="A404" s="140">
        <v>2</v>
      </c>
      <c r="B404" s="19">
        <v>17</v>
      </c>
      <c r="C404" s="140">
        <v>289</v>
      </c>
      <c r="D404" s="19">
        <v>8</v>
      </c>
      <c r="E404" s="19">
        <v>0</v>
      </c>
      <c r="F404" s="140">
        <v>0</v>
      </c>
      <c r="G404" s="158">
        <f t="shared" si="12"/>
        <v>1</v>
      </c>
      <c r="H404" s="153">
        <f t="shared" si="13"/>
        <v>38.890408287121346</v>
      </c>
    </row>
    <row r="405" spans="1:8" ht="12.75">
      <c r="A405" s="140">
        <v>17</v>
      </c>
      <c r="B405" s="19">
        <v>22</v>
      </c>
      <c r="C405" s="140">
        <v>484</v>
      </c>
      <c r="D405" s="19">
        <v>10</v>
      </c>
      <c r="E405" s="19">
        <v>1</v>
      </c>
      <c r="F405" s="140">
        <v>10</v>
      </c>
      <c r="G405" s="158">
        <f t="shared" si="12"/>
        <v>1</v>
      </c>
      <c r="H405" s="153">
        <f t="shared" si="13"/>
        <v>30.056788842737603</v>
      </c>
    </row>
    <row r="406" spans="1:8" ht="12.75">
      <c r="A406" s="140">
        <v>55</v>
      </c>
      <c r="B406" s="19">
        <v>8</v>
      </c>
      <c r="C406" s="140">
        <v>64</v>
      </c>
      <c r="D406" s="19">
        <v>4</v>
      </c>
      <c r="E406" s="19">
        <v>0</v>
      </c>
      <c r="F406" s="140">
        <v>0</v>
      </c>
      <c r="G406" s="158">
        <f t="shared" si="12"/>
        <v>0</v>
      </c>
      <c r="H406" s="153">
        <f t="shared" si="13"/>
        <v>51.49977872489026</v>
      </c>
    </row>
    <row r="407" spans="1:8" ht="12.75">
      <c r="A407" s="140">
        <v>38</v>
      </c>
      <c r="B407" s="19">
        <v>4</v>
      </c>
      <c r="C407" s="140">
        <v>16</v>
      </c>
      <c r="D407" s="19">
        <v>8</v>
      </c>
      <c r="E407" s="19">
        <v>0</v>
      </c>
      <c r="F407" s="140">
        <v>0</v>
      </c>
      <c r="G407" s="158">
        <f t="shared" si="12"/>
        <v>1</v>
      </c>
      <c r="H407" s="153">
        <f t="shared" si="13"/>
        <v>65.34029742510795</v>
      </c>
    </row>
    <row r="408" spans="1:8" ht="12.75">
      <c r="A408" s="140">
        <v>11</v>
      </c>
      <c r="B408" s="19">
        <v>15</v>
      </c>
      <c r="C408" s="140">
        <v>225</v>
      </c>
      <c r="D408" s="19">
        <v>9</v>
      </c>
      <c r="E408" s="19">
        <v>0</v>
      </c>
      <c r="F408" s="140">
        <v>0</v>
      </c>
      <c r="G408" s="158">
        <f t="shared" si="12"/>
        <v>1</v>
      </c>
      <c r="H408" s="153">
        <f t="shared" si="13"/>
        <v>47.3556375005581</v>
      </c>
    </row>
    <row r="409" spans="1:8" ht="12.75">
      <c r="A409" s="140">
        <v>35</v>
      </c>
      <c r="B409" s="19">
        <v>5</v>
      </c>
      <c r="C409" s="140">
        <v>25</v>
      </c>
      <c r="D409" s="19">
        <v>8</v>
      </c>
      <c r="E409" s="19">
        <v>0</v>
      </c>
      <c r="F409" s="140">
        <v>0</v>
      </c>
      <c r="G409" s="158">
        <f t="shared" si="12"/>
        <v>1</v>
      </c>
      <c r="H409" s="153">
        <f t="shared" si="13"/>
        <v>63.97308903046006</v>
      </c>
    </row>
    <row r="410" spans="1:8" ht="12.75">
      <c r="A410" s="140">
        <v>38</v>
      </c>
      <c r="B410" s="19">
        <v>5</v>
      </c>
      <c r="C410" s="140">
        <v>25</v>
      </c>
      <c r="D410" s="19">
        <v>1</v>
      </c>
      <c r="E410" s="19">
        <v>1</v>
      </c>
      <c r="F410" s="140">
        <v>1</v>
      </c>
      <c r="G410" s="158">
        <f t="shared" si="12"/>
        <v>0</v>
      </c>
      <c r="H410" s="153">
        <f t="shared" si="13"/>
        <v>73.07568703805939</v>
      </c>
    </row>
    <row r="411" spans="1:8" ht="12.75">
      <c r="A411" s="140">
        <v>19</v>
      </c>
      <c r="B411" s="19">
        <v>20</v>
      </c>
      <c r="C411" s="140">
        <v>400</v>
      </c>
      <c r="D411" s="19">
        <v>3</v>
      </c>
      <c r="E411" s="19">
        <v>1</v>
      </c>
      <c r="F411" s="140">
        <v>3</v>
      </c>
      <c r="G411" s="158">
        <f t="shared" si="12"/>
        <v>0</v>
      </c>
      <c r="H411" s="153">
        <f t="shared" si="13"/>
        <v>28.015002097864745</v>
      </c>
    </row>
    <row r="412" spans="1:8" ht="12.75">
      <c r="A412" s="140">
        <v>2</v>
      </c>
      <c r="B412" s="19">
        <v>24</v>
      </c>
      <c r="C412" s="140">
        <v>576</v>
      </c>
      <c r="D412" s="19">
        <v>4</v>
      </c>
      <c r="E412" s="19">
        <v>1</v>
      </c>
      <c r="F412" s="140">
        <v>4</v>
      </c>
      <c r="G412" s="158">
        <f t="shared" si="12"/>
        <v>0</v>
      </c>
      <c r="H412" s="153">
        <f t="shared" si="13"/>
        <v>9.157558238834525</v>
      </c>
    </row>
    <row r="413" spans="1:8" ht="12.75">
      <c r="A413" s="140">
        <v>57</v>
      </c>
      <c r="B413" s="19">
        <v>2</v>
      </c>
      <c r="C413" s="140">
        <v>4</v>
      </c>
      <c r="D413" s="19">
        <v>4</v>
      </c>
      <c r="E413" s="19">
        <v>1</v>
      </c>
      <c r="F413" s="140">
        <v>4</v>
      </c>
      <c r="G413" s="158">
        <f t="shared" si="12"/>
        <v>0</v>
      </c>
      <c r="H413" s="153">
        <f t="shared" si="13"/>
        <v>60.036728323837764</v>
      </c>
    </row>
    <row r="414" spans="1:8" ht="12.75">
      <c r="A414" s="140">
        <v>32</v>
      </c>
      <c r="B414" s="19">
        <v>19</v>
      </c>
      <c r="C414" s="140">
        <v>361</v>
      </c>
      <c r="D414" s="19">
        <v>6</v>
      </c>
      <c r="E414" s="19">
        <v>1</v>
      </c>
      <c r="F414" s="140">
        <v>6</v>
      </c>
      <c r="G414" s="158">
        <f t="shared" si="12"/>
        <v>1</v>
      </c>
      <c r="H414" s="153">
        <f t="shared" si="13"/>
        <v>26.807795112924587</v>
      </c>
    </row>
    <row r="415" spans="1:8" ht="12.75">
      <c r="A415" s="140">
        <v>46</v>
      </c>
      <c r="B415" s="19">
        <v>5</v>
      </c>
      <c r="C415" s="140">
        <v>25</v>
      </c>
      <c r="D415" s="19">
        <v>5</v>
      </c>
      <c r="E415" s="19">
        <v>1</v>
      </c>
      <c r="F415" s="140">
        <v>5</v>
      </c>
      <c r="G415" s="158">
        <f t="shared" si="12"/>
        <v>1</v>
      </c>
      <c r="H415" s="153">
        <f t="shared" si="13"/>
        <v>54.45573407242069</v>
      </c>
    </row>
    <row r="416" spans="1:8" ht="12.75">
      <c r="A416" s="140">
        <v>41</v>
      </c>
      <c r="B416" s="19">
        <v>17</v>
      </c>
      <c r="C416" s="140">
        <v>289</v>
      </c>
      <c r="D416" s="19">
        <v>2</v>
      </c>
      <c r="E416" s="19">
        <v>0</v>
      </c>
      <c r="F416" s="140">
        <v>0</v>
      </c>
      <c r="G416" s="158">
        <f t="shared" si="12"/>
        <v>0</v>
      </c>
      <c r="H416" s="153">
        <f t="shared" si="13"/>
        <v>42.39071140568562</v>
      </c>
    </row>
    <row r="417" spans="1:8" ht="12.75">
      <c r="A417" s="140">
        <v>42</v>
      </c>
      <c r="B417" s="19">
        <v>4</v>
      </c>
      <c r="C417" s="140">
        <v>16</v>
      </c>
      <c r="D417" s="19">
        <v>1</v>
      </c>
      <c r="E417" s="19">
        <v>1</v>
      </c>
      <c r="F417" s="140">
        <v>1</v>
      </c>
      <c r="G417" s="158">
        <f t="shared" si="12"/>
        <v>0</v>
      </c>
      <c r="H417" s="153">
        <f t="shared" si="13"/>
        <v>74.44289543270727</v>
      </c>
    </row>
    <row r="418" spans="1:8" ht="12.75">
      <c r="A418" s="140">
        <v>46</v>
      </c>
      <c r="B418" s="19">
        <v>3</v>
      </c>
      <c r="C418" s="140">
        <v>9</v>
      </c>
      <c r="D418" s="19">
        <v>3</v>
      </c>
      <c r="E418" s="19">
        <v>1</v>
      </c>
      <c r="F418" s="140">
        <v>3</v>
      </c>
      <c r="G418" s="158">
        <f t="shared" si="12"/>
        <v>0</v>
      </c>
      <c r="H418" s="153">
        <f t="shared" si="13"/>
        <v>64.49428097226502</v>
      </c>
    </row>
    <row r="419" spans="1:8" ht="12.75">
      <c r="A419" s="140">
        <v>34</v>
      </c>
      <c r="B419" s="19">
        <v>14</v>
      </c>
      <c r="C419" s="140">
        <v>196</v>
      </c>
      <c r="D419" s="19">
        <v>9</v>
      </c>
      <c r="E419" s="19">
        <v>0</v>
      </c>
      <c r="F419" s="140">
        <v>0</v>
      </c>
      <c r="G419" s="158">
        <f t="shared" si="12"/>
        <v>1</v>
      </c>
      <c r="H419" s="153">
        <f t="shared" si="13"/>
        <v>49.8351766654065</v>
      </c>
    </row>
    <row r="420" spans="1:8" ht="12.75">
      <c r="A420" s="140">
        <v>23</v>
      </c>
      <c r="B420" s="19">
        <v>10</v>
      </c>
      <c r="C420" s="140">
        <v>100</v>
      </c>
      <c r="D420" s="19">
        <v>8</v>
      </c>
      <c r="E420" s="19">
        <v>0</v>
      </c>
      <c r="F420" s="140">
        <v>0</v>
      </c>
      <c r="G420" s="158">
        <f t="shared" si="12"/>
        <v>1</v>
      </c>
      <c r="H420" s="153">
        <f t="shared" si="13"/>
        <v>55.468550901919826</v>
      </c>
    </row>
    <row r="421" spans="1:8" ht="12.75">
      <c r="A421" s="140">
        <v>47</v>
      </c>
      <c r="B421" s="19">
        <v>0</v>
      </c>
      <c r="C421" s="140">
        <v>0</v>
      </c>
      <c r="D421" s="19">
        <v>1</v>
      </c>
      <c r="E421" s="19">
        <v>1</v>
      </c>
      <c r="F421" s="140">
        <v>1</v>
      </c>
      <c r="G421" s="158">
        <f t="shared" si="12"/>
        <v>0</v>
      </c>
      <c r="H421" s="153">
        <f t="shared" si="13"/>
        <v>78.79939824109832</v>
      </c>
    </row>
    <row r="422" spans="1:8" ht="12.75">
      <c r="A422" s="140">
        <v>-3</v>
      </c>
      <c r="B422" s="19">
        <v>25</v>
      </c>
      <c r="C422" s="140">
        <v>625</v>
      </c>
      <c r="D422" s="19">
        <v>1</v>
      </c>
      <c r="E422" s="19">
        <v>1</v>
      </c>
      <c r="F422" s="140">
        <v>1</v>
      </c>
      <c r="G422" s="158">
        <f t="shared" si="12"/>
        <v>0</v>
      </c>
      <c r="H422" s="153">
        <f t="shared" si="13"/>
        <v>22.372572970890737</v>
      </c>
    </row>
    <row r="423" spans="1:8" ht="12.75">
      <c r="A423" s="140">
        <v>38</v>
      </c>
      <c r="B423" s="19">
        <v>15</v>
      </c>
      <c r="C423" s="140">
        <v>225</v>
      </c>
      <c r="D423" s="19">
        <v>3</v>
      </c>
      <c r="E423" s="19">
        <v>1</v>
      </c>
      <c r="F423" s="140">
        <v>3</v>
      </c>
      <c r="G423" s="158">
        <f t="shared" si="12"/>
        <v>0</v>
      </c>
      <c r="H423" s="153">
        <f t="shared" si="13"/>
        <v>42.081194077407545</v>
      </c>
    </row>
    <row r="424" spans="1:8" ht="12.75">
      <c r="A424" s="140">
        <v>-8</v>
      </c>
      <c r="B424" s="19">
        <v>20</v>
      </c>
      <c r="C424" s="140">
        <v>400</v>
      </c>
      <c r="D424" s="19">
        <v>9</v>
      </c>
      <c r="E424" s="19">
        <v>0</v>
      </c>
      <c r="F424" s="140">
        <v>0</v>
      </c>
      <c r="G424" s="159">
        <f t="shared" si="12"/>
        <v>1</v>
      </c>
      <c r="H424" s="154">
        <f t="shared" si="13"/>
        <v>33.2894455210153</v>
      </c>
    </row>
  </sheetData>
  <sheetProtection/>
  <mergeCells count="1">
    <mergeCell ref="B1:H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Robert J. Weber</cp:lastModifiedBy>
  <dcterms:created xsi:type="dcterms:W3CDTF">2004-11-27T01:41:35Z</dcterms:created>
  <dcterms:modified xsi:type="dcterms:W3CDTF">2015-10-03T11:10:21Z</dcterms:modified>
  <cp:category/>
  <cp:version/>
  <cp:contentType/>
  <cp:contentStatus/>
</cp:coreProperties>
</file>