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0" windowWidth="15150" windowHeight="7020" activeTab="0"/>
  </bookViews>
  <sheets>
    <sheet name="Stratified Sampling" sheetId="1" r:id="rId1"/>
    <sheet name="Randomized Response Surveys" sheetId="2" r:id="rId2"/>
    <sheet name="Tagging" sheetId="3" r:id="rId3"/>
  </sheets>
  <definedNames>
    <definedName name="solver_adj" localSheetId="0" hidden="1">'Stratified Sampling'!$E$4:$E$6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'Stratified Sampling'!$F$8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'Stratified Sampling'!$C$13</definedName>
    <definedName name="solver_pre" localSheetId="0" hidden="1">0.000001</definedName>
    <definedName name="solver_rel1" localSheetId="0" hidden="1">2</definedName>
    <definedName name="solver_rhs1" localSheetId="0" hidden="1">'Stratified Sampling'!$F$7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<sst xmlns="http://schemas.openxmlformats.org/spreadsheetml/2006/main" count="56" uniqueCount="43">
  <si>
    <t>Stratified Sampling</t>
  </si>
  <si>
    <t>stratum</t>
  </si>
  <si>
    <r>
      <t>size (N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</si>
  <si>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standard
dev. (s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</si>
  <si>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t>sample
size</t>
  </si>
  <si>
    <t>partial
variance</t>
  </si>
  <si>
    <t>A</t>
  </si>
  <si>
    <t>B</t>
  </si>
  <si>
    <t>C</t>
  </si>
  <si>
    <t>actual margin of error</t>
  </si>
  <si>
    <t>target margin of error</t>
  </si>
  <si>
    <r>
      <t>cost per
ind'l (c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</si>
  <si>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t>cost</t>
  </si>
  <si>
    <t>This worksheet is set up for the use of "Solver" to determine the</t>
  </si>
  <si>
    <t>optimal (least-cost) combination of stratum sample sizes which</t>
  </si>
  <si>
    <t>yields the target margin of error. Select Tools / Solver to see the</t>
  </si>
  <si>
    <t>problem formulation, then click on "Solve" to find the solution.</t>
  </si>
  <si>
    <t>With the use of a bit of multivarite calculus, it can be shown that</t>
  </si>
  <si>
    <t>the optimal sample sizes must be proportional to</t>
  </si>
  <si>
    <t>Randomized Response Surveys</t>
  </si>
  <si>
    <t>inverted response</t>
  </si>
  <si>
    <t>Flip two coins: If both are tails, answer the</t>
  </si>
  <si>
    <t>following question untruthfully; otherwise,</t>
  </si>
  <si>
    <t>answer the queston truthfully.</t>
  </si>
  <si>
    <t xml:space="preserve">    Have you ever shoplifted?</t>
  </si>
  <si>
    <t>Pr(answer actual question)</t>
  </si>
  <si>
    <t>sample size</t>
  </si>
  <si>
    <t>"Y" rate</t>
  </si>
  <si>
    <t>estimate</t>
  </si>
  <si>
    <t xml:space="preserve">    95%-confidence</t>
  </si>
  <si>
    <t xml:space="preserve">    limits</t>
  </si>
  <si>
    <t>formula for margin of error</t>
  </si>
  <si>
    <t>innocuous response</t>
  </si>
  <si>
    <t>Flip two coins: If at least one is a head, go</t>
  </si>
  <si>
    <t>to A; otherwise, go to B.</t>
  </si>
  <si>
    <t xml:space="preserve">  A: Flip a coin. Have you ever shoplifted?</t>
  </si>
  <si>
    <t xml:space="preserve">  B: Flip a coin. Did you get a head?</t>
  </si>
  <si>
    <t>flip</t>
  </si>
  <si>
    <t>Tagging</t>
  </si>
  <si>
    <t>tagged</t>
  </si>
  <si>
    <t>caught</t>
  </si>
  <si>
    <t>with tags</t>
  </si>
  <si>
    <t>estimate of population size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</si>
</sst>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%"/>
    <numFmt numFmtId="175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2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/>
    </xf>
    <xf numFmtId="0" fontId="1" fillId="0" borderId="0" xfId="0" applyFont="1" applyAlignment="1" quotePrefix="1">
      <alignment horizontal="left"/>
    </xf>
    <xf numFmtId="172" fontId="0" fillId="0" borderId="0" xfId="15" applyNumberFormat="1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74" fontId="0" fillId="0" borderId="0" xfId="19" applyNumberFormat="1" applyAlignment="1">
      <alignment/>
    </xf>
    <xf numFmtId="9" fontId="1" fillId="0" borderId="0" xfId="19" applyFont="1" applyAlignment="1">
      <alignment horizontal="center"/>
    </xf>
    <xf numFmtId="9" fontId="1" fillId="0" borderId="7" xfId="19" applyFont="1" applyBorder="1" applyAlignment="1">
      <alignment horizontal="centerContinuous"/>
    </xf>
    <xf numFmtId="9" fontId="1" fillId="0" borderId="8" xfId="19" applyFont="1" applyBorder="1" applyAlignment="1">
      <alignment horizontal="centerContinuous"/>
    </xf>
    <xf numFmtId="9" fontId="1" fillId="0" borderId="9" xfId="19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175" fontId="0" fillId="0" borderId="0" xfId="17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0" xfId="15" applyNumberFormat="1" applyFont="1" applyAlignment="1">
      <alignment/>
    </xf>
    <xf numFmtId="7" fontId="3" fillId="0" borderId="2" xfId="17" applyNumberFormat="1" applyFont="1" applyBorder="1" applyAlignment="1">
      <alignment/>
    </xf>
    <xf numFmtId="7" fontId="3" fillId="0" borderId="4" xfId="17" applyNumberFormat="1" applyFont="1" applyBorder="1" applyAlignment="1">
      <alignment/>
    </xf>
    <xf numFmtId="7" fontId="3" fillId="0" borderId="6" xfId="17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9" fontId="3" fillId="0" borderId="0" xfId="19" applyFont="1" applyAlignment="1">
      <alignment/>
    </xf>
    <xf numFmtId="172" fontId="3" fillId="0" borderId="0" xfId="15" applyNumberFormat="1" applyFont="1" applyAlignment="1">
      <alignment/>
    </xf>
    <xf numFmtId="10" fontId="5" fillId="0" borderId="0" xfId="19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showGridLines="0" tabSelected="1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3" width="10.140625" style="0" customWidth="1"/>
    <col min="5" max="6" width="9.140625" style="0" customWidth="1"/>
    <col min="10" max="10" width="9.140625" style="0" customWidth="1"/>
  </cols>
  <sheetData>
    <row r="1" spans="2:6" ht="15.75">
      <c r="B1" s="43" t="s">
        <v>0</v>
      </c>
      <c r="C1" s="43"/>
      <c r="D1" s="43"/>
      <c r="E1" s="43"/>
      <c r="F1" s="43"/>
    </row>
    <row r="3" spans="2:6" ht="27.75" thickBot="1">
      <c r="B3" s="3" t="s">
        <v>1</v>
      </c>
      <c r="C3" s="3" t="s">
        <v>2</v>
      </c>
      <c r="D3" s="26" t="s">
        <v>3</v>
      </c>
      <c r="E3" s="26" t="s">
        <v>4</v>
      </c>
      <c r="F3" s="25" t="s">
        <v>5</v>
      </c>
    </row>
    <row r="4" spans="2:6" ht="12.75">
      <c r="B4" s="6" t="s">
        <v>6</v>
      </c>
      <c r="C4" s="27">
        <v>4000</v>
      </c>
      <c r="D4" s="27">
        <v>250</v>
      </c>
      <c r="E4" s="34">
        <v>180</v>
      </c>
      <c r="F4" s="7">
        <f>(C4/$C$7)^2*D4^2/E4</f>
        <v>55.555555555555564</v>
      </c>
    </row>
    <row r="5" spans="2:6" ht="12.75">
      <c r="B5" s="8" t="s">
        <v>7</v>
      </c>
      <c r="C5" s="28">
        <v>5000</v>
      </c>
      <c r="D5" s="28">
        <v>350</v>
      </c>
      <c r="E5" s="35">
        <v>180</v>
      </c>
      <c r="F5" s="9">
        <f>(C5/$C$7)^2*D5^2/E5</f>
        <v>170.13888888888889</v>
      </c>
    </row>
    <row r="6" spans="2:6" ht="13.5" thickBot="1">
      <c r="B6" s="10" t="s">
        <v>8</v>
      </c>
      <c r="C6" s="29">
        <v>1000</v>
      </c>
      <c r="D6" s="29">
        <v>500</v>
      </c>
      <c r="E6" s="36">
        <v>180</v>
      </c>
      <c r="F6" s="11">
        <f>(C6/$C$7)^2*D6^2/E6</f>
        <v>13.888888888888891</v>
      </c>
    </row>
    <row r="7" spans="3:7" ht="12.75">
      <c r="C7">
        <f>SUM(C4:C6)</f>
        <v>10000</v>
      </c>
      <c r="F7" s="5">
        <f>1.96*SQRT(SUM(F4:F6))</f>
        <v>30.337820180977626</v>
      </c>
      <c r="G7" s="12" t="s">
        <v>9</v>
      </c>
    </row>
    <row r="8" spans="6:7" ht="12.75">
      <c r="F8" s="30">
        <v>30</v>
      </c>
      <c r="G8" s="12" t="s">
        <v>10</v>
      </c>
    </row>
    <row r="9" spans="2:3" ht="27.75" thickBot="1">
      <c r="B9" s="3" t="s">
        <v>1</v>
      </c>
      <c r="C9" s="26" t="s">
        <v>11</v>
      </c>
    </row>
    <row r="10" spans="2:3" ht="12.75">
      <c r="B10" s="6" t="s">
        <v>6</v>
      </c>
      <c r="C10" s="31">
        <v>1</v>
      </c>
    </row>
    <row r="11" spans="2:3" ht="12.75">
      <c r="B11" s="8" t="s">
        <v>7</v>
      </c>
      <c r="C11" s="32">
        <v>1</v>
      </c>
    </row>
    <row r="12" spans="2:3" ht="13.5" thickBot="1">
      <c r="B12" s="10" t="s">
        <v>8</v>
      </c>
      <c r="C12" s="33">
        <v>1</v>
      </c>
    </row>
    <row r="13" spans="3:4" ht="12.75">
      <c r="C13" s="24">
        <f>SUMPRODUCT(C10:C12,E4:E6)</f>
        <v>540</v>
      </c>
      <c r="D13" s="4" t="s">
        <v>12</v>
      </c>
    </row>
    <row r="15" ht="12.75">
      <c r="B15" s="1" t="s">
        <v>13</v>
      </c>
    </row>
    <row r="16" ht="12.75">
      <c r="B16" t="s">
        <v>14</v>
      </c>
    </row>
    <row r="17" ht="12.75">
      <c r="B17" s="1" t="s">
        <v>15</v>
      </c>
    </row>
    <row r="18" ht="12.75">
      <c r="B18" t="s">
        <v>16</v>
      </c>
    </row>
    <row r="20" ht="12.75">
      <c r="B20" t="s">
        <v>17</v>
      </c>
    </row>
    <row r="21" ht="12.75">
      <c r="B21" s="1" t="s">
        <v>18</v>
      </c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53077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1.7109375" style="0" customWidth="1"/>
    <col min="3" max="3" width="9.28125" style="0" customWidth="1"/>
  </cols>
  <sheetData>
    <row r="1" spans="2:7" ht="15.75">
      <c r="B1" s="43" t="s">
        <v>19</v>
      </c>
      <c r="C1" s="43"/>
      <c r="D1" s="43"/>
      <c r="E1" s="43"/>
      <c r="F1" s="43"/>
      <c r="G1" s="43"/>
    </row>
    <row r="2" spans="3:4" ht="13.5" thickBot="1">
      <c r="C2" s="14"/>
      <c r="D2" s="1"/>
    </row>
    <row r="3" spans="3:6" ht="13.5" thickBot="1">
      <c r="C3" s="18" t="s">
        <v>20</v>
      </c>
      <c r="D3" s="19"/>
      <c r="E3" s="19"/>
      <c r="F3" s="20"/>
    </row>
    <row r="4" spans="3:6" ht="12.75">
      <c r="C4" s="17"/>
      <c r="D4" s="17"/>
      <c r="E4" s="17"/>
      <c r="F4" s="17"/>
    </row>
    <row r="5" spans="3:6" ht="12.75">
      <c r="C5" s="1" t="s">
        <v>21</v>
      </c>
      <c r="D5" s="17"/>
      <c r="E5" s="17"/>
      <c r="F5" s="17"/>
    </row>
    <row r="6" spans="3:6" ht="12.75">
      <c r="C6" t="s">
        <v>22</v>
      </c>
      <c r="D6" s="17"/>
      <c r="E6" s="17"/>
      <c r="F6" s="17"/>
    </row>
    <row r="7" spans="3:6" ht="12.75">
      <c r="C7" t="s">
        <v>23</v>
      </c>
      <c r="D7" s="17"/>
      <c r="E7" s="17"/>
      <c r="F7" s="17"/>
    </row>
    <row r="8" spans="4:6" ht="12.75">
      <c r="D8" s="17"/>
      <c r="E8" s="17"/>
      <c r="F8" s="17"/>
    </row>
    <row r="9" spans="3:6" ht="12.75">
      <c r="C9" s="1" t="s">
        <v>24</v>
      </c>
      <c r="D9" s="17"/>
      <c r="E9" s="17"/>
      <c r="F9" s="17"/>
    </row>
    <row r="10" spans="3:4" ht="12.75">
      <c r="C10" s="14"/>
      <c r="D10" s="1"/>
    </row>
    <row r="11" spans="3:4" ht="12.75">
      <c r="C11" s="37">
        <v>0.75</v>
      </c>
      <c r="D11" s="1" t="s">
        <v>25</v>
      </c>
    </row>
    <row r="12" spans="3:4" ht="12.75">
      <c r="C12" s="38">
        <v>1000</v>
      </c>
      <c r="D12" t="s">
        <v>26</v>
      </c>
    </row>
    <row r="14" spans="2:5" ht="12.75">
      <c r="B14" s="1" t="s">
        <v>27</v>
      </c>
      <c r="C14" s="39">
        <v>0.55</v>
      </c>
      <c r="D14" s="15">
        <f>(C14+$C$11-1)/(2*$C$11-1)</f>
        <v>0.6000000000000001</v>
      </c>
      <c r="E14" s="4" t="s">
        <v>28</v>
      </c>
    </row>
    <row r="15" spans="3:5" ht="12.75">
      <c r="C15" s="15">
        <f>C14+1.96*SQRT(C14*(1-C14))/SQRT($C$12)</f>
        <v>0.5808349801362025</v>
      </c>
      <c r="D15" s="15">
        <f>(C15+$C$11-1)/(2*$C$11-1)</f>
        <v>0.661669960272405</v>
      </c>
      <c r="E15" s="1" t="s">
        <v>29</v>
      </c>
    </row>
    <row r="16" spans="3:5" ht="12.75">
      <c r="C16" s="15">
        <f>C14-1.96*SQRT(C14*(1-C14))/SQRT($C$12)</f>
        <v>0.5191650198637976</v>
      </c>
      <c r="D16" s="15">
        <f>(C16+$C$11-1)/(2*$C$11-1)</f>
        <v>0.5383300397275952</v>
      </c>
      <c r="E16" s="1" t="s">
        <v>30</v>
      </c>
    </row>
    <row r="17" spans="3:5" ht="12.75">
      <c r="C17" s="15"/>
      <c r="D17" s="15">
        <f>1.96*SQRT(D14*(1-D14)/C12+C11*(1-C11)/(C12*(2*C11-1)^2))</f>
        <v>0.061669960272404914</v>
      </c>
      <c r="E17" s="1" t="s">
        <v>31</v>
      </c>
    </row>
    <row r="18" ht="13.5" thickBot="1"/>
    <row r="19" spans="3:6" ht="13.5" thickBot="1">
      <c r="C19" s="21" t="s">
        <v>32</v>
      </c>
      <c r="D19" s="22"/>
      <c r="E19" s="22"/>
      <c r="F19" s="23"/>
    </row>
    <row r="20" spans="3:6" ht="12.75">
      <c r="C20" s="2"/>
      <c r="D20" s="2"/>
      <c r="E20" s="2"/>
      <c r="F20" s="2"/>
    </row>
    <row r="21" spans="3:6" ht="12.75">
      <c r="C21" s="1" t="s">
        <v>33</v>
      </c>
      <c r="D21" s="2"/>
      <c r="E21" s="2"/>
      <c r="F21" s="2"/>
    </row>
    <row r="22" spans="3:6" ht="12.75">
      <c r="C22" t="s">
        <v>34</v>
      </c>
      <c r="D22" s="2"/>
      <c r="E22" s="2"/>
      <c r="F22" s="2"/>
    </row>
    <row r="23" spans="4:6" ht="12.75">
      <c r="D23" s="2"/>
      <c r="E23" s="2"/>
      <c r="F23" s="2"/>
    </row>
    <row r="24" spans="3:6" ht="12.75">
      <c r="C24" s="1" t="s">
        <v>35</v>
      </c>
      <c r="D24" s="2"/>
      <c r="E24" s="2"/>
      <c r="F24" s="2"/>
    </row>
    <row r="25" spans="3:6" ht="12.75">
      <c r="C25" s="1" t="s">
        <v>36</v>
      </c>
      <c r="D25" s="2"/>
      <c r="E25" s="2"/>
      <c r="F25" s="2"/>
    </row>
    <row r="26" spans="3:6" ht="12.75">
      <c r="C26" s="2"/>
      <c r="D26" s="2"/>
      <c r="E26" s="2"/>
      <c r="F26" s="2"/>
    </row>
    <row r="27" spans="3:4" ht="12.75">
      <c r="C27" s="37">
        <v>0.75</v>
      </c>
      <c r="D27" s="1" t="s">
        <v>25</v>
      </c>
    </row>
    <row r="28" spans="3:4" ht="12.75">
      <c r="C28" s="37">
        <v>0.5</v>
      </c>
      <c r="D28" t="s">
        <v>37</v>
      </c>
    </row>
    <row r="29" spans="3:4" ht="12.75">
      <c r="C29" s="38">
        <v>1000</v>
      </c>
      <c r="D29" s="1" t="s">
        <v>26</v>
      </c>
    </row>
    <row r="31" spans="2:5" ht="12.75">
      <c r="B31" s="1" t="s">
        <v>27</v>
      </c>
      <c r="C31" s="39">
        <v>0.575</v>
      </c>
      <c r="D31" s="15">
        <f>(C31-(1-$C$11)*$C$28)/$C$11</f>
        <v>0.6</v>
      </c>
      <c r="E31" s="4" t="s">
        <v>28</v>
      </c>
    </row>
    <row r="32" spans="3:5" ht="12.75">
      <c r="C32" s="15">
        <f>C31+1.96*SQRT(C31*(1-C31))/SQRT($C$29)</f>
        <v>0.6056396964736924</v>
      </c>
      <c r="D32" s="15">
        <f>(C32-(1-$C$27)*$C$28)/$C$27</f>
        <v>0.6408529286315899</v>
      </c>
      <c r="E32" s="1" t="s">
        <v>29</v>
      </c>
    </row>
    <row r="33" spans="3:5" ht="12.75">
      <c r="C33" s="15">
        <f>C31-1.96*SQRT(C31*(1-C31))/SQRT($C$29)</f>
        <v>0.5443603035263075</v>
      </c>
      <c r="D33" s="15">
        <f>(C33-(1-$C$27)*$C$28)/$C$27</f>
        <v>0.55914707136841</v>
      </c>
      <c r="E33" s="1" t="s">
        <v>30</v>
      </c>
    </row>
    <row r="34" spans="3:5" ht="12.75">
      <c r="C34" s="15"/>
      <c r="D34" s="15">
        <f>1.96*SQRT(D31*(1-D31)/C29+((1-C27)^2*C28*(1-C28)+C27*(1-C27)*(D31*(1-C28)+(1-D31)*C28))/(C29*C27^2))</f>
        <v>0.0408529286315899</v>
      </c>
      <c r="E34" s="1" t="s">
        <v>31</v>
      </c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0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4" max="4" width="9.140625" style="0" customWidth="1"/>
  </cols>
  <sheetData>
    <row r="1" spans="2:7" ht="15.75">
      <c r="B1" s="43" t="s">
        <v>38</v>
      </c>
      <c r="C1" s="43"/>
      <c r="D1" s="43"/>
      <c r="E1" s="43"/>
      <c r="F1" s="43"/>
      <c r="G1" s="42"/>
    </row>
    <row r="3" spans="2:3" ht="12.75">
      <c r="B3" s="4" t="s">
        <v>39</v>
      </c>
      <c r="C3" s="40">
        <v>1000</v>
      </c>
    </row>
    <row r="4" ht="12.75">
      <c r="B4" s="4"/>
    </row>
    <row r="5" spans="2:3" ht="12.75">
      <c r="B5" s="4" t="s">
        <v>40</v>
      </c>
      <c r="C5" s="40">
        <v>3000</v>
      </c>
    </row>
    <row r="6" spans="2:3" ht="12.75">
      <c r="B6" s="12" t="s">
        <v>41</v>
      </c>
      <c r="C6" s="41">
        <v>130</v>
      </c>
    </row>
    <row r="8" spans="3:5" ht="12.75">
      <c r="C8" s="16">
        <f>C6/C5</f>
        <v>0.043333333333333335</v>
      </c>
      <c r="D8" s="13">
        <f>$C$3/C8</f>
        <v>23076.923076923074</v>
      </c>
      <c r="E8" s="4" t="s">
        <v>42</v>
      </c>
    </row>
    <row r="9" spans="2:5" ht="12.75">
      <c r="B9" s="16">
        <f>1.96*SQRT(C8*(1-C8)/C5)</f>
        <v>0.007285960522864556</v>
      </c>
      <c r="C9" s="16">
        <f>C8+B9</f>
        <v>0.05061929385619789</v>
      </c>
      <c r="D9" s="13">
        <f>$C$3/C9</f>
        <v>19755.31311916076</v>
      </c>
      <c r="E9" s="1" t="s">
        <v>29</v>
      </c>
    </row>
    <row r="10" spans="3:5" ht="12.75">
      <c r="C10" s="16">
        <f>C8-B9</f>
        <v>0.03604737281046878</v>
      </c>
      <c r="D10" s="13">
        <f>$C$3/C10</f>
        <v>27741.2727207011</v>
      </c>
      <c r="E10" s="1" t="s">
        <v>30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2000-01-10T09:08:06Z</dcterms:created>
  <dcterms:modified xsi:type="dcterms:W3CDTF">2004-09-22T09:01:25Z</dcterms:modified>
  <cp:category/>
  <cp:version/>
  <cp:contentType/>
  <cp:contentStatus/>
</cp:coreProperties>
</file>