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60" windowHeight="4515" activeTab="0"/>
  </bookViews>
  <sheets>
    <sheet name="Answers" sheetId="1" r:id="rId1"/>
    <sheet name="Correct Answers" sheetId="2" r:id="rId2"/>
    <sheet name="Score Distribution" sheetId="3" r:id="rId3"/>
    <sheet name="Score" sheetId="4" r:id="rId4"/>
    <sheet name="Chart data" sheetId="5" state="hidden" r:id="rId5"/>
  </sheets>
  <externalReferences>
    <externalReference r:id="rId8"/>
  </externalReferences>
  <definedNames>
    <definedName name="found">#REF!</definedName>
    <definedName name="location">#REF!</definedName>
    <definedName name="showrow">#REF!</definedName>
  </definedNames>
  <calcPr fullCalcOnLoad="1"/>
</workbook>
</file>

<file path=xl/sharedStrings.xml><?xml version="1.0" encoding="utf-8"?>
<sst xmlns="http://schemas.openxmlformats.org/spreadsheetml/2006/main" count="147" uniqueCount="139">
  <si>
    <t>Pr(at least one in red)</t>
  </si>
  <si>
    <t>= 1 - Pr(all three throws miss red)</t>
  </si>
  <si>
    <t>= 1 - Pr(1st throw misses red AND 2nd throw misses red AND 3rd throw misses red)</t>
  </si>
  <si>
    <t>Pr(hits all 3 colors in 3 throws)</t>
  </si>
  <si>
    <t>= Pr(1st throw hits "new" color AND 2nd throw hits "new" color AND 3rd throw hits "new" color)</t>
  </si>
  <si>
    <t>throw</t>
  </si>
  <si>
    <t>color</t>
  </si>
  <si>
    <t>red total</t>
  </si>
  <si>
    <t>white total</t>
  </si>
  <si>
    <t>blue total</t>
  </si>
  <si>
    <t>monitored cell</t>
  </si>
  <si>
    <t>mean</t>
  </si>
  <si>
    <t>sample standard deviation</t>
  </si>
  <si>
    <t>minimum</t>
  </si>
  <si>
    <t>maximum</t>
  </si>
  <si>
    <t>number of simulation runs</t>
  </si>
  <si>
    <t>sleepy #1</t>
  </si>
  <si>
    <t>sleepy #2</t>
  </si>
  <si>
    <t>sleepy #3</t>
  </si>
  <si>
    <t>well-slept #1</t>
  </si>
  <si>
    <t>well-slept #2</t>
  </si>
  <si>
    <t>obeys?</t>
  </si>
  <si>
    <t># that obey</t>
  </si>
  <si>
    <t>total</t>
  </si>
  <si>
    <t>hit all 3?</t>
  </si>
  <si>
    <t>when?</t>
  </si>
  <si>
    <t>at least one red in 3 throws?</t>
  </si>
  <si>
    <t>hit all three by when?</t>
  </si>
  <si>
    <t>hit all 3 colors?</t>
  </si>
  <si>
    <t>The simulation below shows how we might have estimated these probabilities.</t>
  </si>
  <si>
    <t>to get each color at least once.</t>
  </si>
  <si>
    <t>Pr( good day )</t>
  </si>
  <si>
    <t>Pr( hit on a throw | good day )</t>
  </si>
  <si>
    <t>Pr( hit on a throw | bad day )</t>
  </si>
  <si>
    <t>Pr( good day | hit on first throw )</t>
  </si>
  <si>
    <t>sleepy lions</t>
  </si>
  <si>
    <t>well-slept lions</t>
  </si>
  <si>
    <t>Pr( lion obeys | slept well )</t>
  </si>
  <si>
    <t>Pr( lion obeys | sleepy )</t>
  </si>
  <si>
    <t>sleepy lions that obey</t>
  </si>
  <si>
    <t>well-slept lions that obey</t>
  </si>
  <si>
    <t>Mini-Quiz #2: Answers</t>
  </si>
  <si>
    <t>You awaken one lovely morning to find that the circus is still in town!!! You go out</t>
  </si>
  <si>
    <t>to see the show.</t>
  </si>
  <si>
    <t>Mack, the knife-thrower, does a routine where he throws knives at a spinning</t>
  </si>
  <si>
    <t>circular board. The board is divided into three equal-sized wedges, colored red,</t>
  </si>
  <si>
    <t>white, and blue. In actuality, Mack is competent enough that every thrown knife</t>
  </si>
  <si>
    <t>What is the probability that he gets at least one knife into the red region in his</t>
  </si>
  <si>
    <t>first three throws?</t>
  </si>
  <si>
    <t>What is the probability that his first three throws all land in different-colored</t>
  </si>
  <si>
    <t>regions (i.e., that he hits all three colors)?</t>
  </si>
  <si>
    <t>#1</t>
  </si>
  <si>
    <t>#2</t>
  </si>
  <si>
    <t>#3</t>
  </si>
  <si>
    <t>#4</t>
  </si>
  <si>
    <t>#5</t>
  </si>
  <si>
    <t>#6</t>
  </si>
  <si>
    <t>#7</t>
  </si>
  <si>
    <t>0 correct</t>
  </si>
  <si>
    <t>1 correct</t>
  </si>
  <si>
    <t>2 correct</t>
  </si>
  <si>
    <t>3 correct</t>
  </si>
  <si>
    <t>4 correct</t>
  </si>
  <si>
    <t>5 correct</t>
  </si>
  <si>
    <t>6 correct</t>
  </si>
  <si>
    <t>7 correct</t>
  </si>
  <si>
    <t>What is the probability that Mack hits the first apple?</t>
  </si>
  <si>
    <t>Indeed, he connects on his first throw! What’s the probability it’s a good day?</t>
  </si>
  <si>
    <t>Mack’s grand finale involves hitting apples thrown into the air by a volunteer from</t>
  </si>
  <si>
    <t>the audience. On a “good” day, he has a 90% chance of hitting each apple he</t>
  </si>
  <si>
    <t>If he connects on his first throw, what’s the chance he’ll also connect on his</t>
  </si>
  <si>
    <t>second?</t>
  </si>
  <si>
    <t>of his days are “good” ones.</t>
  </si>
  <si>
    <t>What is the margin of error in your estimate (at the 95%-confidence level)?</t>
  </si>
  <si>
    <t>Leon, the lion tamer, opens his act by trying to make each of his 7 lions jump</t>
  </si>
  <si>
    <t>through a flaming hoop. Just before he starts the act, his assistant informs him</t>
  </si>
  <si>
    <t>= 1 - Pr(1st throw misses red) ∙ Pr(2nd throw misses red) ∙ Pr(3rd throw misses red)</t>
  </si>
  <si>
    <t>= 1 - (2/3)∙(2/3)∙(2/3) = 1 - 8/27 = 19/27 =</t>
  </si>
  <si>
    <t>= 1 ∙ (2/3) ∙ (1/3) = 2/9 =</t>
  </si>
  <si>
    <t>= Pr(1st hits "new" color) ∙ Pr(2nd hits "new" color | first hit "new" color)</t>
  </si>
  <si>
    <t xml:space="preserve"> ∙ Pr(3rd hits "new" color | first two both hit "new" colors)</t>
  </si>
  <si>
    <t>Alternatively, there are 3∙3∙3 = 27 ways the three throws can turn out, and 3∙2∙1 = 6 of those</t>
  </si>
  <si>
    <r>
      <t xml:space="preserve">ways capture all three colors.  6/27 = </t>
    </r>
    <r>
      <rPr>
        <b/>
        <sz val="10"/>
        <color indexed="10"/>
        <rFont val="Arial"/>
        <family val="2"/>
      </rPr>
      <t>22.22</t>
    </r>
    <r>
      <rPr>
        <sz val="10"/>
        <rFont val="Arial"/>
        <family val="2"/>
      </rPr>
      <t>%.</t>
    </r>
  </si>
  <si>
    <t>sticks somewhere on the board, but where (in which region) it hits is totally</t>
  </si>
  <si>
    <t>random (and the landing places of his throws are independent of one another).</t>
  </si>
  <si>
    <t>The table below works through all the distinct cases in which at least</t>
  </si>
  <si>
    <t>margin of error (95% confidence)</t>
  </si>
  <si>
    <t>while a sleepy lion will have only a 65% chance of obeying.</t>
  </si>
  <si>
    <t>absent</t>
  </si>
  <si>
    <t>sleepy #4</t>
  </si>
  <si>
    <t>that four of the lions did not sleep well last night. From past experience, Leon</t>
  </si>
  <si>
    <t>Find Your Mini-Quiz Score</t>
  </si>
  <si>
    <t>Insert your NetID and class password, and then push the button to find your score on this mini-quiz.</t>
  </si>
  <si>
    <t>NetID:</t>
  </si>
  <si>
    <t>Password:</t>
  </si>
  <si>
    <t>Your score-line will be highlighted in yellow below.</t>
  </si>
  <si>
    <t>Total</t>
  </si>
  <si>
    <t>Ans.1</t>
  </si>
  <si>
    <t>Ans.2</t>
  </si>
  <si>
    <t>Ans.3</t>
  </si>
  <si>
    <t>Ans.4</t>
  </si>
  <si>
    <t>Sc.1</t>
  </si>
  <si>
    <t>Sc.2</t>
  </si>
  <si>
    <t>Sc.3</t>
  </si>
  <si>
    <t>Sc.4</t>
  </si>
  <si>
    <t>well-slept #3</t>
  </si>
  <si>
    <t>These are the formulas in row 56.</t>
  </si>
  <si>
    <t>The last column of the table helps estimate the expected number of throws needed</t>
  </si>
  <si>
    <t>"It depends" (on what kind of day it is)</t>
  </si>
  <si>
    <t>Pr( bad day )</t>
  </si>
  <si>
    <t>Pr( hits on first and second ) / Pr( hits on first )</t>
  </si>
  <si>
    <t>Ans.5</t>
  </si>
  <si>
    <t>Ans.6</t>
  </si>
  <si>
    <t>Ans.7</t>
  </si>
  <si>
    <t>Sc.5</t>
  </si>
  <si>
    <t>Sc.6</t>
  </si>
  <si>
    <t>Sc.7</t>
  </si>
  <si>
    <t>Pr( hits on second throw | hit on first throw )</t>
  </si>
  <si>
    <t>Pr( hits on first throw )</t>
  </si>
  <si>
    <t>an error of roughly 0.5% in your calculations.</t>
  </si>
  <si>
    <t>the difference between profitability and bankruptcy.</t>
  </si>
  <si>
    <t>In many financial calculations, that would be</t>
  </si>
  <si>
    <t>Please note: I asked for answers to be</t>
  </si>
  <si>
    <t>precise to two decimal places. That means 70.37%,</t>
  </si>
  <si>
    <t>not "70%".</t>
  </si>
  <si>
    <t>I didn't deduct for these errors this time. I might next time.</t>
  </si>
  <si>
    <t>(It's time to start building good habits.)</t>
  </si>
  <si>
    <t>knows that a well-rested lion will have an 85% chance of obeying his command,</t>
  </si>
  <si>
    <t>Please also note: Using 0.67 for 2/3 introduces</t>
  </si>
  <si>
    <t>Is this ≥ 4?</t>
  </si>
  <si>
    <t>four lions jump through the flaming hoop.</t>
  </si>
  <si>
    <t>throws at. On a “bad” day, he only hits on 50% of his throws. He’s a trouper: 75%</t>
  </si>
  <si>
    <t>0.75∙0.9 + 0.25∙0.50</t>
  </si>
  <si>
    <t>( 0.75∙0.9 ) / ( 0.75∙0.9 + 0.25∙0.50 )</t>
  </si>
  <si>
    <t>0.8438∙0.9 + 0.1562∙0.50</t>
  </si>
  <si>
    <r>
      <t>( 0.75∙0.9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+ 0.25∙0.50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) / ( 0.75∙0.9 + 0.25∙0.50)</t>
    </r>
  </si>
  <si>
    <t>Using 100,000 simulations, estimate the probability that at least 4 of Leon's 7</t>
  </si>
  <si>
    <t>lions will jump through the flaming hoop.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</si>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</sst>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9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6" xfId="0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0" xfId="0" applyAlignment="1" quotePrefix="1">
      <alignment horizontal="left" indent="1"/>
    </xf>
    <xf numFmtId="10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10" fontId="0" fillId="0" borderId="17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0" xfId="0" applyAlignment="1">
      <alignment horizontal="center" vertical="center"/>
    </xf>
    <xf numFmtId="10" fontId="3" fillId="0" borderId="0" xfId="0" applyNumberFormat="1" applyFont="1" applyAlignment="1">
      <alignment/>
    </xf>
    <xf numFmtId="10" fontId="3" fillId="0" borderId="13" xfId="0" applyNumberFormat="1" applyFont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right"/>
    </xf>
    <xf numFmtId="49" fontId="0" fillId="0" borderId="0" xfId="0" applyNumberFormat="1" applyAlignment="1" quotePrefix="1">
      <alignment horizontal="left" indent="2"/>
    </xf>
    <xf numFmtId="10" fontId="0" fillId="0" borderId="0" xfId="0" applyNumberFormat="1" applyFont="1" applyAlignment="1">
      <alignment/>
    </xf>
    <xf numFmtId="10" fontId="0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Correct Answers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625"/>
          <c:w val="0.977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data'!$D$4:$J$4</c:f>
              <c:numCache>
                <c:ptCount val="7"/>
                <c:pt idx="0">
                  <c:v>0.9038461538461539</c:v>
                </c:pt>
                <c:pt idx="1">
                  <c:v>0.8076923076923077</c:v>
                </c:pt>
                <c:pt idx="2">
                  <c:v>0.9807692307692307</c:v>
                </c:pt>
                <c:pt idx="3">
                  <c:v>0.9615384615384616</c:v>
                </c:pt>
                <c:pt idx="4">
                  <c:v>0.75</c:v>
                </c:pt>
                <c:pt idx="5">
                  <c:v>0.9038461538461539</c:v>
                </c:pt>
                <c:pt idx="6">
                  <c:v>0.9230769230769231</c:v>
                </c:pt>
              </c:numCache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 #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</a:t>
            </a:r>
          </a:p>
        </c:rich>
      </c:tx>
      <c:layout>
        <c:manualLayout>
          <c:xMode val="factor"/>
          <c:yMode val="factor"/>
          <c:x val="0.02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45"/>
          <c:w val="0.9987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data'!$C$7</c:f>
              <c:strCache>
                <c:ptCount val="1"/>
                <c:pt idx="0">
                  <c:v>0 correct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data'!$C$10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data'!$D$7</c:f>
              <c:strCache>
                <c:ptCount val="1"/>
                <c:pt idx="0">
                  <c:v>1 correct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data'!$E$7</c:f>
              <c:strCache>
                <c:ptCount val="1"/>
                <c:pt idx="0">
                  <c:v>2 correct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data'!$E$10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data'!$F$10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 data'!$G$7</c:f>
              <c:strCache>
                <c:ptCount val="1"/>
                <c:pt idx="0">
                  <c:v>4 correct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data'!$G$10</c:f>
              <c:numCache>
                <c:ptCount val="1"/>
                <c:pt idx="0">
                  <c:v>0.057692307692307696</c:v>
                </c:pt>
              </c:numCache>
            </c:numRef>
          </c:val>
        </c:ser>
        <c:ser>
          <c:idx val="5"/>
          <c:order val="5"/>
          <c:tx>
            <c:strRef>
              <c:f>'Chart data'!$H$7</c:f>
              <c:strCache>
                <c:ptCount val="1"/>
                <c:pt idx="0">
                  <c:v>5 correct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data'!$H$10</c:f>
              <c:numCache>
                <c:ptCount val="1"/>
                <c:pt idx="0">
                  <c:v>0.17307692307692307</c:v>
                </c:pt>
              </c:numCache>
            </c:numRef>
          </c:val>
        </c:ser>
        <c:ser>
          <c:idx val="6"/>
          <c:order val="6"/>
          <c:tx>
            <c:strRef>
              <c:f>'Chart data'!$I$7</c:f>
              <c:strCache>
                <c:ptCount val="1"/>
                <c:pt idx="0">
                  <c:v>6 correct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data'!$I$10</c:f>
              <c:numCache>
                <c:ptCount val="1"/>
                <c:pt idx="0">
                  <c:v>0.25</c:v>
                </c:pt>
              </c:numCache>
            </c:numRef>
          </c:val>
        </c:ser>
        <c:ser>
          <c:idx val="7"/>
          <c:order val="7"/>
          <c:tx>
            <c:strRef>
              <c:f>'Chart data'!$J$7</c:f>
              <c:strCache>
                <c:ptCount val="1"/>
                <c:pt idx="0">
                  <c:v>7 correct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data'!$J$10</c:f>
              <c:numCache>
                <c:ptCount val="1"/>
                <c:pt idx="0">
                  <c:v>0.5192307692307693</c:v>
                </c:pt>
              </c:numCache>
            </c:numRef>
          </c:val>
        </c:ser>
        <c:overlap val="100"/>
        <c:gapWidth val="20"/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42</xdr:row>
      <xdr:rowOff>114300</xdr:rowOff>
    </xdr:from>
    <xdr:to>
      <xdr:col>9</xdr:col>
      <xdr:colOff>161925</xdr:colOff>
      <xdr:row>44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847850" y="6962775"/>
          <a:ext cx="3171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42</xdr:row>
      <xdr:rowOff>95250</xdr:rowOff>
    </xdr:from>
    <xdr:to>
      <xdr:col>10</xdr:col>
      <xdr:colOff>152400</xdr:colOff>
      <xdr:row>44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3800475" y="6943725"/>
          <a:ext cx="1857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100</xdr:row>
      <xdr:rowOff>9525</xdr:rowOff>
    </xdr:from>
    <xdr:to>
      <xdr:col>5</xdr:col>
      <xdr:colOff>590550</xdr:colOff>
      <xdr:row>104</xdr:row>
      <xdr:rowOff>0</xdr:rowOff>
    </xdr:to>
    <xdr:sp>
      <xdr:nvSpPr>
        <xdr:cNvPr id="3" name="Line 13"/>
        <xdr:cNvSpPr>
          <a:spLocks/>
        </xdr:cNvSpPr>
      </xdr:nvSpPr>
      <xdr:spPr>
        <a:xfrm>
          <a:off x="638175" y="16287750"/>
          <a:ext cx="26574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</xdr:row>
      <xdr:rowOff>66675</xdr:rowOff>
    </xdr:from>
    <xdr:to>
      <xdr:col>3</xdr:col>
      <xdr:colOff>523875</xdr:colOff>
      <xdr:row>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1049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Sim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7"/>
  <sheetViews>
    <sheetView showGridLines="0" tabSelected="1"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5" width="9.7109375" style="0" customWidth="1"/>
    <col min="6" max="6" width="10.140625" style="0" customWidth="1"/>
    <col min="7" max="8" width="9.7109375" style="0" customWidth="1"/>
    <col min="9" max="9" width="2.7109375" style="0" customWidth="1"/>
    <col min="10" max="13" width="9.7109375" style="0" customWidth="1"/>
  </cols>
  <sheetData>
    <row r="1" spans="2:8" ht="15.75">
      <c r="B1" s="86" t="s">
        <v>41</v>
      </c>
      <c r="C1" s="86"/>
      <c r="D1" s="86"/>
      <c r="E1" s="86"/>
      <c r="F1" s="86"/>
      <c r="G1" s="86"/>
      <c r="H1" s="86"/>
    </row>
    <row r="2" spans="11:15" ht="12.75">
      <c r="K2" s="70"/>
      <c r="L2" s="6"/>
      <c r="M2" s="6"/>
      <c r="N2" s="6"/>
      <c r="O2" s="6"/>
    </row>
    <row r="3" spans="2:15" ht="12.75">
      <c r="B3" s="42" t="s">
        <v>42</v>
      </c>
      <c r="K3" s="71"/>
      <c r="L3" s="6"/>
      <c r="M3" s="6"/>
      <c r="N3" s="6"/>
      <c r="O3" s="6"/>
    </row>
    <row r="4" spans="2:15" ht="12.75">
      <c r="B4" s="42" t="s">
        <v>43</v>
      </c>
      <c r="K4" s="71"/>
      <c r="L4" s="6"/>
      <c r="M4" s="6"/>
      <c r="N4" s="6"/>
      <c r="O4" s="6"/>
    </row>
    <row r="5" spans="2:15" ht="12.75">
      <c r="B5" s="42"/>
      <c r="K5" s="71"/>
      <c r="L5" s="6"/>
      <c r="M5" s="6"/>
      <c r="N5" s="6"/>
      <c r="O5" s="6"/>
    </row>
    <row r="6" spans="2:15" ht="12.75">
      <c r="B6" s="42" t="s">
        <v>44</v>
      </c>
      <c r="K6" s="71"/>
      <c r="L6" s="6"/>
      <c r="M6" s="6"/>
      <c r="N6" s="6"/>
      <c r="O6" s="6"/>
    </row>
    <row r="7" spans="2:15" ht="12.75">
      <c r="B7" s="42" t="s">
        <v>45</v>
      </c>
      <c r="K7" s="71"/>
      <c r="L7" s="6"/>
      <c r="M7" s="6"/>
      <c r="N7" s="6"/>
      <c r="O7" s="6"/>
    </row>
    <row r="8" ht="12.75">
      <c r="B8" s="42" t="s">
        <v>46</v>
      </c>
    </row>
    <row r="9" ht="12.75">
      <c r="B9" s="42" t="s">
        <v>83</v>
      </c>
    </row>
    <row r="10" ht="12.75">
      <c r="B10" s="42" t="s">
        <v>84</v>
      </c>
    </row>
    <row r="11" ht="12.75">
      <c r="B11" s="42"/>
    </row>
    <row r="12" ht="12.75">
      <c r="B12" s="42" t="s">
        <v>47</v>
      </c>
    </row>
    <row r="13" ht="12.75">
      <c r="B13" s="42" t="s">
        <v>48</v>
      </c>
    </row>
    <row r="14" ht="12.75">
      <c r="K14" s="78" t="s">
        <v>122</v>
      </c>
    </row>
    <row r="15" spans="2:11" ht="12.75">
      <c r="B15" t="s">
        <v>0</v>
      </c>
      <c r="K15" s="78" t="s">
        <v>123</v>
      </c>
    </row>
    <row r="16" spans="2:11" ht="12.75">
      <c r="B16" s="29" t="s">
        <v>1</v>
      </c>
      <c r="K16" s="78" t="s">
        <v>124</v>
      </c>
    </row>
    <row r="17" spans="2:11" ht="12.75">
      <c r="B17" s="29" t="s">
        <v>2</v>
      </c>
      <c r="K17" s="78"/>
    </row>
    <row r="18" spans="2:11" ht="12.75">
      <c r="B18" s="29" t="s">
        <v>76</v>
      </c>
      <c r="K18" s="78" t="s">
        <v>128</v>
      </c>
    </row>
    <row r="19" spans="2:11" ht="12.75">
      <c r="B19" s="29" t="s">
        <v>77</v>
      </c>
      <c r="K19" s="78" t="s">
        <v>119</v>
      </c>
    </row>
    <row r="20" spans="2:11" ht="12.75">
      <c r="B20" s="35">
        <f>19/27</f>
        <v>0.7037037037037037</v>
      </c>
      <c r="K20" s="78" t="s">
        <v>121</v>
      </c>
    </row>
    <row r="21" spans="2:11" ht="12.75">
      <c r="B21" s="30"/>
      <c r="K21" s="78" t="s">
        <v>120</v>
      </c>
    </row>
    <row r="22" spans="2:11" ht="12.75">
      <c r="B22" s="42" t="s">
        <v>49</v>
      </c>
      <c r="K22" s="78"/>
    </row>
    <row r="23" spans="2:11" ht="12.75">
      <c r="B23" s="42" t="s">
        <v>50</v>
      </c>
      <c r="K23" s="78" t="s">
        <v>125</v>
      </c>
    </row>
    <row r="24" ht="12.75">
      <c r="K24" s="78" t="s">
        <v>126</v>
      </c>
    </row>
    <row r="25" ht="12.75">
      <c r="B25" t="s">
        <v>3</v>
      </c>
    </row>
    <row r="26" ht="12.75">
      <c r="B26" s="29" t="s">
        <v>4</v>
      </c>
    </row>
    <row r="27" ht="12.75">
      <c r="B27" s="29" t="s">
        <v>79</v>
      </c>
    </row>
    <row r="28" ht="12.75">
      <c r="B28" s="49" t="s">
        <v>80</v>
      </c>
    </row>
    <row r="29" ht="12.75">
      <c r="B29" s="29" t="s">
        <v>78</v>
      </c>
    </row>
    <row r="30" ht="12.75">
      <c r="B30" s="35">
        <f>2/9</f>
        <v>0.2222222222222222</v>
      </c>
    </row>
    <row r="31" ht="12.75">
      <c r="B31" s="30"/>
    </row>
    <row r="32" ht="12.75">
      <c r="B32" s="50" t="s">
        <v>81</v>
      </c>
    </row>
    <row r="33" ht="12.75">
      <c r="B33" s="50" t="s">
        <v>82</v>
      </c>
    </row>
    <row r="34" spans="2:8" ht="12.75">
      <c r="B34" s="51"/>
      <c r="C34" s="52"/>
      <c r="D34" s="52"/>
      <c r="E34" s="52"/>
      <c r="F34" s="52"/>
      <c r="G34" s="52"/>
      <c r="H34" s="52"/>
    </row>
    <row r="35" ht="12.75">
      <c r="B35" s="30"/>
    </row>
    <row r="36" ht="12.75">
      <c r="B36" s="2" t="s">
        <v>29</v>
      </c>
    </row>
    <row r="37" ht="12.75">
      <c r="B37" s="2" t="s">
        <v>107</v>
      </c>
    </row>
    <row r="38" ht="12.75">
      <c r="B38" s="2" t="s">
        <v>30</v>
      </c>
    </row>
    <row r="39" ht="13.5" thickBot="1"/>
    <row r="40" spans="2:8" ht="12.75">
      <c r="B40" s="53" t="s">
        <v>5</v>
      </c>
      <c r="C40" s="54" t="s">
        <v>6</v>
      </c>
      <c r="D40" s="54" t="s">
        <v>7</v>
      </c>
      <c r="E40" s="54" t="s">
        <v>8</v>
      </c>
      <c r="F40" s="54" t="s">
        <v>9</v>
      </c>
      <c r="G40" s="55" t="s">
        <v>24</v>
      </c>
      <c r="H40" s="28" t="s">
        <v>25</v>
      </c>
    </row>
    <row r="41" spans="2:12" ht="12.75">
      <c r="B41" s="56">
        <v>1</v>
      </c>
      <c r="C41" s="11">
        <f aca="true" ca="1" t="shared" si="0" ref="C41:C80">RANDBETWEEN(1,3)</f>
        <v>3</v>
      </c>
      <c r="D41" s="11">
        <f>IF(C41=1,1,0)</f>
        <v>0</v>
      </c>
      <c r="E41" s="11">
        <f>IF(C41=2,1,0)</f>
        <v>0</v>
      </c>
      <c r="F41" s="11">
        <f>IF(C41=3,1,0)</f>
        <v>1</v>
      </c>
      <c r="G41" s="57">
        <f aca="true" t="shared" si="1" ref="G41:G65">MIN(D41:F41)</f>
        <v>0</v>
      </c>
      <c r="H41" s="15"/>
      <c r="J41" s="87" t="s">
        <v>26</v>
      </c>
      <c r="K41" s="87" t="s">
        <v>28</v>
      </c>
      <c r="L41" s="87" t="s">
        <v>27</v>
      </c>
    </row>
    <row r="42" spans="2:12" ht="12.75">
      <c r="B42" s="56">
        <v>2</v>
      </c>
      <c r="C42" s="11">
        <f ca="1" t="shared" si="0"/>
        <v>3</v>
      </c>
      <c r="D42" s="11">
        <f>D41+IF(C42=1,1,0)</f>
        <v>0</v>
      </c>
      <c r="E42" s="11">
        <f>E41+IF(C42=2,1,0)</f>
        <v>0</v>
      </c>
      <c r="F42" s="11">
        <f>F41+IF(C42=3,1,0)</f>
        <v>2</v>
      </c>
      <c r="G42" s="57">
        <f t="shared" si="1"/>
        <v>0</v>
      </c>
      <c r="H42" s="15">
        <f>IF(AND(G41=0,G42=1),B42,0)</f>
        <v>0</v>
      </c>
      <c r="J42" s="87"/>
      <c r="K42" s="87"/>
      <c r="L42" s="87"/>
    </row>
    <row r="43" spans="2:12" ht="13.5" thickBot="1">
      <c r="B43" s="58">
        <v>3</v>
      </c>
      <c r="C43" s="59">
        <f ca="1" t="shared" si="0"/>
        <v>1</v>
      </c>
      <c r="D43" s="60">
        <f>D42+IF(C43=1,1,0)</f>
        <v>1</v>
      </c>
      <c r="E43" s="59">
        <f>E42+IF(C43=2,1,0)</f>
        <v>0</v>
      </c>
      <c r="F43" s="59">
        <f>F42+IF(C43=3,1,0)</f>
        <v>2</v>
      </c>
      <c r="G43" s="61">
        <f>MIN(D43:F43)</f>
        <v>0</v>
      </c>
      <c r="H43" s="15">
        <f aca="true" t="shared" si="2" ref="H43:H65">IF(AND(G42=0,G43=1),B43,0)</f>
        <v>0</v>
      </c>
      <c r="J43" s="87"/>
      <c r="K43" s="87"/>
      <c r="L43" s="87"/>
    </row>
    <row r="44" spans="2:12" ht="12.75">
      <c r="B44" s="10">
        <v>4</v>
      </c>
      <c r="C44" s="11">
        <f ca="1" t="shared" si="0"/>
        <v>2</v>
      </c>
      <c r="D44" s="11">
        <f>D43+IF(C44=1,1,0)</f>
        <v>1</v>
      </c>
      <c r="E44" s="11">
        <f>E43+IF(C44=2,1,0)</f>
        <v>1</v>
      </c>
      <c r="F44" s="11">
        <f>F43+IF(C44=3,1,0)</f>
        <v>2</v>
      </c>
      <c r="G44" s="16">
        <f t="shared" si="1"/>
        <v>1</v>
      </c>
      <c r="H44" s="15">
        <f t="shared" si="2"/>
        <v>4</v>
      </c>
      <c r="J44" s="87"/>
      <c r="K44" s="87"/>
      <c r="L44" s="87"/>
    </row>
    <row r="45" spans="2:15" ht="12.75">
      <c r="B45" s="10">
        <v>5</v>
      </c>
      <c r="C45" s="11">
        <f ca="1" t="shared" si="0"/>
        <v>1</v>
      </c>
      <c r="D45" s="11">
        <f>D44+IF(C45=1,1,0)</f>
        <v>2</v>
      </c>
      <c r="E45" s="11">
        <f>E44+IF(C45=2,1,0)</f>
        <v>1</v>
      </c>
      <c r="F45" s="11">
        <f>F44+IF(C45=3,1,0)</f>
        <v>2</v>
      </c>
      <c r="G45" s="16">
        <f t="shared" si="1"/>
        <v>1</v>
      </c>
      <c r="H45" s="15">
        <f t="shared" si="2"/>
        <v>0</v>
      </c>
      <c r="J45" s="11">
        <f>IF(D43&gt;=1,1,0)</f>
        <v>1</v>
      </c>
      <c r="K45" s="11">
        <f>IF(G43=1,1,0)</f>
        <v>0</v>
      </c>
      <c r="L45" s="11">
        <f>MAX(H42:H80)</f>
        <v>4</v>
      </c>
      <c r="M45" s="6"/>
      <c r="N45" s="6"/>
      <c r="O45" s="6"/>
    </row>
    <row r="46" spans="2:15" ht="13.5" thickBot="1">
      <c r="B46" s="10">
        <v>6</v>
      </c>
      <c r="C46" s="11">
        <f ca="1" t="shared" si="0"/>
        <v>2</v>
      </c>
      <c r="D46" s="11">
        <f aca="true" t="shared" si="3" ref="D46:D54">D45+IF(C46=1,1,0)</f>
        <v>2</v>
      </c>
      <c r="E46" s="11">
        <f aca="true" t="shared" si="4" ref="E46:E54">E45+IF(C46=2,1,0)</f>
        <v>2</v>
      </c>
      <c r="F46" s="11">
        <f aca="true" t="shared" si="5" ref="F46:F54">F45+IF(C46=3,1,0)</f>
        <v>2</v>
      </c>
      <c r="G46" s="16">
        <f t="shared" si="1"/>
        <v>2</v>
      </c>
      <c r="H46" s="15">
        <f t="shared" si="2"/>
        <v>0</v>
      </c>
      <c r="J46" s="6"/>
      <c r="K46" s="6"/>
      <c r="L46" s="6"/>
      <c r="M46" s="6"/>
      <c r="N46" s="6"/>
      <c r="O46" s="6"/>
    </row>
    <row r="47" spans="2:15" ht="12.75">
      <c r="B47" s="10">
        <v>7</v>
      </c>
      <c r="C47" s="11">
        <f ca="1" t="shared" si="0"/>
        <v>1</v>
      </c>
      <c r="D47" s="11">
        <f t="shared" si="3"/>
        <v>3</v>
      </c>
      <c r="E47" s="11">
        <f t="shared" si="4"/>
        <v>2</v>
      </c>
      <c r="F47" s="11">
        <f t="shared" si="5"/>
        <v>2</v>
      </c>
      <c r="G47" s="16">
        <f t="shared" si="1"/>
        <v>2</v>
      </c>
      <c r="H47" s="15">
        <f t="shared" si="2"/>
        <v>0</v>
      </c>
      <c r="J47" s="25" t="str">
        <f>ADDRESS(ROW($J$45),COLUMN($J$45))</f>
        <v>$J$45</v>
      </c>
      <c r="K47" s="26" t="str">
        <f>ADDRESS(ROW($K$45),COLUMN($K$45))</f>
        <v>$K$45</v>
      </c>
      <c r="L47" s="26" t="str">
        <f>ADDRESS(ROW($L$45),COLUMN($L$45))</f>
        <v>$L$45</v>
      </c>
      <c r="M47" s="27" t="s">
        <v>10</v>
      </c>
      <c r="N47" s="4"/>
      <c r="O47" s="5"/>
    </row>
    <row r="48" spans="2:15" ht="12.75">
      <c r="B48" s="10">
        <v>8</v>
      </c>
      <c r="C48" s="11">
        <f ca="1" t="shared" si="0"/>
        <v>2</v>
      </c>
      <c r="D48" s="11">
        <f t="shared" si="3"/>
        <v>3</v>
      </c>
      <c r="E48" s="11">
        <f t="shared" si="4"/>
        <v>3</v>
      </c>
      <c r="F48" s="11">
        <f t="shared" si="5"/>
        <v>2</v>
      </c>
      <c r="G48" s="16">
        <f t="shared" si="1"/>
        <v>2</v>
      </c>
      <c r="H48" s="15">
        <f t="shared" si="2"/>
        <v>0</v>
      </c>
      <c r="J48" s="36">
        <v>0.70358</v>
      </c>
      <c r="K48" s="48">
        <v>0.21978</v>
      </c>
      <c r="L48" s="31">
        <v>5.50671</v>
      </c>
      <c r="M48" s="19" t="s">
        <v>11</v>
      </c>
      <c r="N48" s="6"/>
      <c r="O48" s="18"/>
    </row>
    <row r="49" spans="2:15" ht="12.75">
      <c r="B49" s="10">
        <v>9</v>
      </c>
      <c r="C49" s="11">
        <f ca="1" t="shared" si="0"/>
        <v>3</v>
      </c>
      <c r="D49" s="11">
        <f t="shared" si="3"/>
        <v>3</v>
      </c>
      <c r="E49" s="11">
        <f t="shared" si="4"/>
        <v>3</v>
      </c>
      <c r="F49" s="11">
        <f t="shared" si="5"/>
        <v>3</v>
      </c>
      <c r="G49" s="16">
        <f t="shared" si="1"/>
        <v>3</v>
      </c>
      <c r="H49" s="15">
        <f t="shared" si="2"/>
        <v>0</v>
      </c>
      <c r="J49" s="20">
        <v>0.45668070812405875</v>
      </c>
      <c r="K49" s="21">
        <v>0.4140995851056408</v>
      </c>
      <c r="L49" s="24">
        <v>2.586055268689849</v>
      </c>
      <c r="M49" s="19" t="s">
        <v>12</v>
      </c>
      <c r="N49" s="6"/>
      <c r="O49" s="18"/>
    </row>
    <row r="50" spans="2:15" ht="12.75">
      <c r="B50" s="10">
        <v>10</v>
      </c>
      <c r="C50" s="11">
        <f ca="1" t="shared" si="0"/>
        <v>3</v>
      </c>
      <c r="D50" s="11">
        <f t="shared" si="3"/>
        <v>3</v>
      </c>
      <c r="E50" s="11">
        <f t="shared" si="4"/>
        <v>3</v>
      </c>
      <c r="F50" s="11">
        <f t="shared" si="5"/>
        <v>4</v>
      </c>
      <c r="G50" s="16">
        <f t="shared" si="1"/>
        <v>3</v>
      </c>
      <c r="H50" s="15">
        <f t="shared" si="2"/>
        <v>0</v>
      </c>
      <c r="J50" s="20">
        <v>0</v>
      </c>
      <c r="K50" s="21">
        <v>0</v>
      </c>
      <c r="L50" s="21">
        <v>3</v>
      </c>
      <c r="M50" s="19" t="s">
        <v>13</v>
      </c>
      <c r="N50" s="6"/>
      <c r="O50" s="18"/>
    </row>
    <row r="51" spans="2:15" ht="12.75">
      <c r="B51" s="10">
        <v>11</v>
      </c>
      <c r="C51" s="11">
        <f ca="1" t="shared" si="0"/>
        <v>3</v>
      </c>
      <c r="D51" s="11">
        <f t="shared" si="3"/>
        <v>3</v>
      </c>
      <c r="E51" s="11">
        <f t="shared" si="4"/>
        <v>3</v>
      </c>
      <c r="F51" s="11">
        <f t="shared" si="5"/>
        <v>5</v>
      </c>
      <c r="G51" s="16">
        <f t="shared" si="1"/>
        <v>3</v>
      </c>
      <c r="H51" s="15">
        <f t="shared" si="2"/>
        <v>0</v>
      </c>
      <c r="J51" s="20">
        <v>1</v>
      </c>
      <c r="K51" s="21">
        <v>1</v>
      </c>
      <c r="L51" s="21">
        <v>33</v>
      </c>
      <c r="M51" s="19" t="s">
        <v>14</v>
      </c>
      <c r="N51" s="6"/>
      <c r="O51" s="18"/>
    </row>
    <row r="52" spans="2:15" ht="13.5" thickBot="1">
      <c r="B52" s="10">
        <v>12</v>
      </c>
      <c r="C52" s="11">
        <f ca="1" t="shared" si="0"/>
        <v>1</v>
      </c>
      <c r="D52" s="11">
        <f t="shared" si="3"/>
        <v>4</v>
      </c>
      <c r="E52" s="11">
        <f t="shared" si="4"/>
        <v>3</v>
      </c>
      <c r="F52" s="11">
        <f t="shared" si="5"/>
        <v>5</v>
      </c>
      <c r="G52" s="16">
        <f t="shared" si="1"/>
        <v>3</v>
      </c>
      <c r="H52" s="15">
        <f t="shared" si="2"/>
        <v>0</v>
      </c>
      <c r="J52" s="66">
        <v>100000</v>
      </c>
      <c r="K52" s="67">
        <v>100000</v>
      </c>
      <c r="L52" s="67">
        <v>100000</v>
      </c>
      <c r="M52" s="68" t="s">
        <v>15</v>
      </c>
      <c r="N52" s="7"/>
      <c r="O52" s="22"/>
    </row>
    <row r="53" spans="2:15" ht="12.75">
      <c r="B53" s="10">
        <v>13</v>
      </c>
      <c r="C53" s="11">
        <f ca="1" t="shared" si="0"/>
        <v>1</v>
      </c>
      <c r="D53" s="11">
        <f t="shared" si="3"/>
        <v>5</v>
      </c>
      <c r="E53" s="11">
        <f t="shared" si="4"/>
        <v>3</v>
      </c>
      <c r="F53" s="11">
        <f t="shared" si="5"/>
        <v>5</v>
      </c>
      <c r="G53" s="16">
        <f t="shared" si="1"/>
        <v>3</v>
      </c>
      <c r="H53" s="15">
        <f t="shared" si="2"/>
        <v>0</v>
      </c>
      <c r="J53" s="64">
        <f>1.96*J49/SQRT(J52)</f>
        <v>0.0028305363542159502</v>
      </c>
      <c r="K53" s="64">
        <f>1.96*K49/SQRT(K52)</f>
        <v>0.0025666158194465423</v>
      </c>
      <c r="L53" s="65">
        <f>1.96*L49/SQRT(L52)</f>
        <v>0.016028536616111744</v>
      </c>
      <c r="M53" s="6" t="s">
        <v>86</v>
      </c>
      <c r="N53" s="6"/>
      <c r="O53" s="6"/>
    </row>
    <row r="54" spans="2:8" ht="12.75">
      <c r="B54" s="10">
        <v>14</v>
      </c>
      <c r="C54" s="11">
        <f ca="1" t="shared" si="0"/>
        <v>3</v>
      </c>
      <c r="D54" s="11">
        <f t="shared" si="3"/>
        <v>5</v>
      </c>
      <c r="E54" s="11">
        <f t="shared" si="4"/>
        <v>3</v>
      </c>
      <c r="F54" s="11">
        <f t="shared" si="5"/>
        <v>6</v>
      </c>
      <c r="G54" s="16">
        <f t="shared" si="1"/>
        <v>3</v>
      </c>
      <c r="H54" s="15">
        <f t="shared" si="2"/>
        <v>0</v>
      </c>
    </row>
    <row r="55" spans="2:8" ht="12.75">
      <c r="B55" s="10">
        <v>15</v>
      </c>
      <c r="C55" s="11">
        <f ca="1" t="shared" si="0"/>
        <v>2</v>
      </c>
      <c r="D55" s="11">
        <f aca="true" t="shared" si="6" ref="D55:D65">D54+IF(C55=1,1,0)</f>
        <v>5</v>
      </c>
      <c r="E55" s="11">
        <f aca="true" t="shared" si="7" ref="E55:E65">E54+IF(C55=2,1,0)</f>
        <v>4</v>
      </c>
      <c r="F55" s="11">
        <f aca="true" t="shared" si="8" ref="F55:F65">F54+IF(C55=3,1,0)</f>
        <v>6</v>
      </c>
      <c r="G55" s="16">
        <f t="shared" si="1"/>
        <v>4</v>
      </c>
      <c r="H55" s="15">
        <f t="shared" si="2"/>
        <v>0</v>
      </c>
    </row>
    <row r="56" spans="2:10" ht="12.75">
      <c r="B56" s="10">
        <v>16</v>
      </c>
      <c r="C56" s="11">
        <f ca="1" t="shared" si="0"/>
        <v>3</v>
      </c>
      <c r="D56" s="11">
        <f t="shared" si="6"/>
        <v>5</v>
      </c>
      <c r="E56" s="11">
        <f t="shared" si="7"/>
        <v>4</v>
      </c>
      <c r="F56" s="11">
        <f t="shared" si="8"/>
        <v>7</v>
      </c>
      <c r="G56" s="16">
        <f t="shared" si="1"/>
        <v>4</v>
      </c>
      <c r="H56" s="15">
        <f t="shared" si="2"/>
        <v>0</v>
      </c>
      <c r="J56" t="str">
        <f>showformula(C56)</f>
        <v>=RANDBETWEEN(1,3)</v>
      </c>
    </row>
    <row r="57" spans="2:14" ht="12.75">
      <c r="B57" s="10">
        <v>17</v>
      </c>
      <c r="C57" s="11">
        <f ca="1" t="shared" si="0"/>
        <v>3</v>
      </c>
      <c r="D57" s="11">
        <f t="shared" si="6"/>
        <v>5</v>
      </c>
      <c r="E57" s="11">
        <f t="shared" si="7"/>
        <v>4</v>
      </c>
      <c r="F57" s="11">
        <f t="shared" si="8"/>
        <v>8</v>
      </c>
      <c r="G57" s="16">
        <f t="shared" si="1"/>
        <v>4</v>
      </c>
      <c r="H57" s="15">
        <f t="shared" si="2"/>
        <v>0</v>
      </c>
      <c r="K57" t="str">
        <f>showformula(D56)</f>
        <v>=D55+IF(C56=1,1,0)</v>
      </c>
      <c r="N57" t="s">
        <v>106</v>
      </c>
    </row>
    <row r="58" spans="2:12" ht="12.75">
      <c r="B58" s="10">
        <v>18</v>
      </c>
      <c r="C58" s="11">
        <f ca="1" t="shared" si="0"/>
        <v>3</v>
      </c>
      <c r="D58" s="11">
        <f t="shared" si="6"/>
        <v>5</v>
      </c>
      <c r="E58" s="11">
        <f t="shared" si="7"/>
        <v>4</v>
      </c>
      <c r="F58" s="11">
        <f t="shared" si="8"/>
        <v>9</v>
      </c>
      <c r="G58" s="16">
        <f t="shared" si="1"/>
        <v>4</v>
      </c>
      <c r="H58" s="15">
        <f t="shared" si="2"/>
        <v>0</v>
      </c>
      <c r="L58" t="str">
        <f>showformula(E56)</f>
        <v>=E55+IF(C56=2,1,0)</v>
      </c>
    </row>
    <row r="59" spans="2:13" ht="12.75">
      <c r="B59" s="10">
        <v>19</v>
      </c>
      <c r="C59" s="11">
        <f ca="1" t="shared" si="0"/>
        <v>1</v>
      </c>
      <c r="D59" s="11">
        <f t="shared" si="6"/>
        <v>6</v>
      </c>
      <c r="E59" s="11">
        <f t="shared" si="7"/>
        <v>4</v>
      </c>
      <c r="F59" s="11">
        <f t="shared" si="8"/>
        <v>9</v>
      </c>
      <c r="G59" s="16">
        <f t="shared" si="1"/>
        <v>4</v>
      </c>
      <c r="H59" s="15">
        <f t="shared" si="2"/>
        <v>0</v>
      </c>
      <c r="M59" t="str">
        <f>showformula(F56)</f>
        <v>=F55+IF(C56=3,1,0)</v>
      </c>
    </row>
    <row r="60" spans="2:14" ht="12.75">
      <c r="B60" s="10">
        <v>20</v>
      </c>
      <c r="C60" s="11">
        <f ca="1" t="shared" si="0"/>
        <v>3</v>
      </c>
      <c r="D60" s="11">
        <f t="shared" si="6"/>
        <v>6</v>
      </c>
      <c r="E60" s="11">
        <f t="shared" si="7"/>
        <v>4</v>
      </c>
      <c r="F60" s="11">
        <f t="shared" si="8"/>
        <v>10</v>
      </c>
      <c r="G60" s="16">
        <f t="shared" si="1"/>
        <v>4</v>
      </c>
      <c r="H60" s="15">
        <f t="shared" si="2"/>
        <v>0</v>
      </c>
      <c r="N60" t="str">
        <f>showformula(G56)</f>
        <v>=MIN(D56:F56)</v>
      </c>
    </row>
    <row r="61" spans="2:15" ht="12.75">
      <c r="B61" s="10">
        <v>21</v>
      </c>
      <c r="C61" s="11">
        <f ca="1" t="shared" si="0"/>
        <v>3</v>
      </c>
      <c r="D61" s="11">
        <f t="shared" si="6"/>
        <v>6</v>
      </c>
      <c r="E61" s="11">
        <f t="shared" si="7"/>
        <v>4</v>
      </c>
      <c r="F61" s="11">
        <f t="shared" si="8"/>
        <v>11</v>
      </c>
      <c r="G61" s="16">
        <f t="shared" si="1"/>
        <v>4</v>
      </c>
      <c r="H61" s="15">
        <f t="shared" si="2"/>
        <v>0</v>
      </c>
      <c r="O61" t="str">
        <f>showformula(H56)</f>
        <v>=IF(AND(G55=0,G56=1),B56,0)</v>
      </c>
    </row>
    <row r="62" spans="2:8" ht="12.75">
      <c r="B62" s="10">
        <v>22</v>
      </c>
      <c r="C62" s="11">
        <f ca="1" t="shared" si="0"/>
        <v>2</v>
      </c>
      <c r="D62" s="11">
        <f t="shared" si="6"/>
        <v>6</v>
      </c>
      <c r="E62" s="11">
        <f t="shared" si="7"/>
        <v>5</v>
      </c>
      <c r="F62" s="11">
        <f t="shared" si="8"/>
        <v>11</v>
      </c>
      <c r="G62" s="16">
        <f t="shared" si="1"/>
        <v>5</v>
      </c>
      <c r="H62" s="15">
        <f t="shared" si="2"/>
        <v>0</v>
      </c>
    </row>
    <row r="63" spans="2:8" ht="12.75">
      <c r="B63" s="10">
        <v>23</v>
      </c>
      <c r="C63" s="11">
        <f ca="1" t="shared" si="0"/>
        <v>2</v>
      </c>
      <c r="D63" s="11">
        <f t="shared" si="6"/>
        <v>6</v>
      </c>
      <c r="E63" s="11">
        <f t="shared" si="7"/>
        <v>6</v>
      </c>
      <c r="F63" s="11">
        <f t="shared" si="8"/>
        <v>11</v>
      </c>
      <c r="G63" s="16">
        <f t="shared" si="1"/>
        <v>6</v>
      </c>
      <c r="H63" s="15">
        <f t="shared" si="2"/>
        <v>0</v>
      </c>
    </row>
    <row r="64" spans="2:8" ht="12.75">
      <c r="B64" s="10">
        <v>24</v>
      </c>
      <c r="C64" s="11">
        <f ca="1" t="shared" si="0"/>
        <v>1</v>
      </c>
      <c r="D64" s="11">
        <f t="shared" si="6"/>
        <v>7</v>
      </c>
      <c r="E64" s="11">
        <f t="shared" si="7"/>
        <v>6</v>
      </c>
      <c r="F64" s="11">
        <f t="shared" si="8"/>
        <v>11</v>
      </c>
      <c r="G64" s="16">
        <f t="shared" si="1"/>
        <v>6</v>
      </c>
      <c r="H64" s="15">
        <f t="shared" si="2"/>
        <v>0</v>
      </c>
    </row>
    <row r="65" spans="2:8" ht="12.75">
      <c r="B65" s="10">
        <v>25</v>
      </c>
      <c r="C65" s="11">
        <f ca="1" t="shared" si="0"/>
        <v>2</v>
      </c>
      <c r="D65" s="11">
        <f t="shared" si="6"/>
        <v>7</v>
      </c>
      <c r="E65" s="11">
        <f t="shared" si="7"/>
        <v>7</v>
      </c>
      <c r="F65" s="11">
        <f t="shared" si="8"/>
        <v>11</v>
      </c>
      <c r="G65" s="16">
        <f t="shared" si="1"/>
        <v>7</v>
      </c>
      <c r="H65" s="15">
        <f t="shared" si="2"/>
        <v>0</v>
      </c>
    </row>
    <row r="66" spans="2:8" ht="12.75">
      <c r="B66" s="10">
        <v>26</v>
      </c>
      <c r="C66" s="11">
        <f ca="1" t="shared" si="0"/>
        <v>2</v>
      </c>
      <c r="D66" s="11">
        <f aca="true" t="shared" si="9" ref="D66:D80">D65+IF(C66=1,1,0)</f>
        <v>7</v>
      </c>
      <c r="E66" s="11">
        <f aca="true" t="shared" si="10" ref="E66:E80">E65+IF(C66=2,1,0)</f>
        <v>8</v>
      </c>
      <c r="F66" s="11">
        <f aca="true" t="shared" si="11" ref="F66:F80">F65+IF(C66=3,1,0)</f>
        <v>11</v>
      </c>
      <c r="G66" s="16">
        <f aca="true" t="shared" si="12" ref="G66:G80">MIN(D66:F66)</f>
        <v>7</v>
      </c>
      <c r="H66" s="15">
        <f aca="true" t="shared" si="13" ref="H66:H80">IF(AND(G65=0,G66=1),B66,0)</f>
        <v>0</v>
      </c>
    </row>
    <row r="67" spans="2:8" ht="12.75">
      <c r="B67" s="10">
        <v>27</v>
      </c>
      <c r="C67" s="11">
        <f ca="1" t="shared" si="0"/>
        <v>1</v>
      </c>
      <c r="D67" s="11">
        <f t="shared" si="9"/>
        <v>8</v>
      </c>
      <c r="E67" s="11">
        <f t="shared" si="10"/>
        <v>8</v>
      </c>
      <c r="F67" s="11">
        <f t="shared" si="11"/>
        <v>11</v>
      </c>
      <c r="G67" s="16">
        <f t="shared" si="12"/>
        <v>8</v>
      </c>
      <c r="H67" s="15">
        <f t="shared" si="13"/>
        <v>0</v>
      </c>
    </row>
    <row r="68" spans="2:8" ht="12.75">
      <c r="B68" s="10">
        <v>28</v>
      </c>
      <c r="C68" s="11">
        <f ca="1" t="shared" si="0"/>
        <v>3</v>
      </c>
      <c r="D68" s="11">
        <f t="shared" si="9"/>
        <v>8</v>
      </c>
      <c r="E68" s="11">
        <f t="shared" si="10"/>
        <v>8</v>
      </c>
      <c r="F68" s="11">
        <f t="shared" si="11"/>
        <v>12</v>
      </c>
      <c r="G68" s="16">
        <f t="shared" si="12"/>
        <v>8</v>
      </c>
      <c r="H68" s="15">
        <f t="shared" si="13"/>
        <v>0</v>
      </c>
    </row>
    <row r="69" spans="2:8" ht="12.75">
      <c r="B69" s="10">
        <v>29</v>
      </c>
      <c r="C69" s="11">
        <f ca="1" t="shared" si="0"/>
        <v>2</v>
      </c>
      <c r="D69" s="11">
        <f t="shared" si="9"/>
        <v>8</v>
      </c>
      <c r="E69" s="11">
        <f t="shared" si="10"/>
        <v>9</v>
      </c>
      <c r="F69" s="11">
        <f t="shared" si="11"/>
        <v>12</v>
      </c>
      <c r="G69" s="16">
        <f t="shared" si="12"/>
        <v>8</v>
      </c>
      <c r="H69" s="15">
        <f t="shared" si="13"/>
        <v>0</v>
      </c>
    </row>
    <row r="70" spans="2:8" ht="12.75">
      <c r="B70" s="10">
        <v>30</v>
      </c>
      <c r="C70" s="11">
        <f ca="1" t="shared" si="0"/>
        <v>2</v>
      </c>
      <c r="D70" s="11">
        <f t="shared" si="9"/>
        <v>8</v>
      </c>
      <c r="E70" s="11">
        <f t="shared" si="10"/>
        <v>10</v>
      </c>
      <c r="F70" s="11">
        <f t="shared" si="11"/>
        <v>12</v>
      </c>
      <c r="G70" s="16">
        <f t="shared" si="12"/>
        <v>8</v>
      </c>
      <c r="H70" s="15">
        <f t="shared" si="13"/>
        <v>0</v>
      </c>
    </row>
    <row r="71" spans="2:8" ht="12.75">
      <c r="B71" s="10">
        <v>31</v>
      </c>
      <c r="C71" s="11">
        <f ca="1" t="shared" si="0"/>
        <v>2</v>
      </c>
      <c r="D71" s="11">
        <f t="shared" si="9"/>
        <v>8</v>
      </c>
      <c r="E71" s="11">
        <f t="shared" si="10"/>
        <v>11</v>
      </c>
      <c r="F71" s="11">
        <f t="shared" si="11"/>
        <v>12</v>
      </c>
      <c r="G71" s="16">
        <f t="shared" si="12"/>
        <v>8</v>
      </c>
      <c r="H71" s="15">
        <f t="shared" si="13"/>
        <v>0</v>
      </c>
    </row>
    <row r="72" spans="2:8" ht="12.75">
      <c r="B72" s="10">
        <v>32</v>
      </c>
      <c r="C72" s="11">
        <f ca="1" t="shared" si="0"/>
        <v>2</v>
      </c>
      <c r="D72" s="11">
        <f t="shared" si="9"/>
        <v>8</v>
      </c>
      <c r="E72" s="11">
        <f t="shared" si="10"/>
        <v>12</v>
      </c>
      <c r="F72" s="11">
        <f t="shared" si="11"/>
        <v>12</v>
      </c>
      <c r="G72" s="16">
        <f t="shared" si="12"/>
        <v>8</v>
      </c>
      <c r="H72" s="15">
        <f t="shared" si="13"/>
        <v>0</v>
      </c>
    </row>
    <row r="73" spans="2:8" ht="12.75">
      <c r="B73" s="10">
        <v>33</v>
      </c>
      <c r="C73" s="11">
        <f ca="1" t="shared" si="0"/>
        <v>3</v>
      </c>
      <c r="D73" s="11">
        <f t="shared" si="9"/>
        <v>8</v>
      </c>
      <c r="E73" s="11">
        <f t="shared" si="10"/>
        <v>12</v>
      </c>
      <c r="F73" s="11">
        <f t="shared" si="11"/>
        <v>13</v>
      </c>
      <c r="G73" s="16">
        <f t="shared" si="12"/>
        <v>8</v>
      </c>
      <c r="H73" s="15">
        <f t="shared" si="13"/>
        <v>0</v>
      </c>
    </row>
    <row r="74" spans="2:8" ht="12.75">
      <c r="B74" s="10">
        <v>34</v>
      </c>
      <c r="C74" s="11">
        <f ca="1" t="shared" si="0"/>
        <v>3</v>
      </c>
      <c r="D74" s="11">
        <f t="shared" si="9"/>
        <v>8</v>
      </c>
      <c r="E74" s="11">
        <f t="shared" si="10"/>
        <v>12</v>
      </c>
      <c r="F74" s="11">
        <f t="shared" si="11"/>
        <v>14</v>
      </c>
      <c r="G74" s="16">
        <f t="shared" si="12"/>
        <v>8</v>
      </c>
      <c r="H74" s="15">
        <f t="shared" si="13"/>
        <v>0</v>
      </c>
    </row>
    <row r="75" spans="2:8" ht="12.75">
      <c r="B75" s="10">
        <v>35</v>
      </c>
      <c r="C75" s="11">
        <f ca="1" t="shared" si="0"/>
        <v>2</v>
      </c>
      <c r="D75" s="11">
        <f t="shared" si="9"/>
        <v>8</v>
      </c>
      <c r="E75" s="11">
        <f t="shared" si="10"/>
        <v>13</v>
      </c>
      <c r="F75" s="11">
        <f t="shared" si="11"/>
        <v>14</v>
      </c>
      <c r="G75" s="16">
        <f t="shared" si="12"/>
        <v>8</v>
      </c>
      <c r="H75" s="15">
        <f t="shared" si="13"/>
        <v>0</v>
      </c>
    </row>
    <row r="76" spans="2:8" ht="12.75">
      <c r="B76" s="10">
        <v>36</v>
      </c>
      <c r="C76" s="11">
        <f ca="1" t="shared" si="0"/>
        <v>3</v>
      </c>
      <c r="D76" s="11">
        <f t="shared" si="9"/>
        <v>8</v>
      </c>
      <c r="E76" s="11">
        <f t="shared" si="10"/>
        <v>13</v>
      </c>
      <c r="F76" s="11">
        <f t="shared" si="11"/>
        <v>15</v>
      </c>
      <c r="G76" s="16">
        <f t="shared" si="12"/>
        <v>8</v>
      </c>
      <c r="H76" s="15">
        <f t="shared" si="13"/>
        <v>0</v>
      </c>
    </row>
    <row r="77" spans="2:8" ht="12.75">
      <c r="B77" s="10">
        <v>37</v>
      </c>
      <c r="C77" s="11">
        <f ca="1" t="shared" si="0"/>
        <v>2</v>
      </c>
      <c r="D77" s="11">
        <f t="shared" si="9"/>
        <v>8</v>
      </c>
      <c r="E77" s="11">
        <f t="shared" si="10"/>
        <v>14</v>
      </c>
      <c r="F77" s="11">
        <f t="shared" si="11"/>
        <v>15</v>
      </c>
      <c r="G77" s="16">
        <f t="shared" si="12"/>
        <v>8</v>
      </c>
      <c r="H77" s="15">
        <f t="shared" si="13"/>
        <v>0</v>
      </c>
    </row>
    <row r="78" spans="2:8" ht="12.75">
      <c r="B78" s="10">
        <v>38</v>
      </c>
      <c r="C78" s="11">
        <f ca="1" t="shared" si="0"/>
        <v>2</v>
      </c>
      <c r="D78" s="11">
        <f t="shared" si="9"/>
        <v>8</v>
      </c>
      <c r="E78" s="11">
        <f t="shared" si="10"/>
        <v>15</v>
      </c>
      <c r="F78" s="11">
        <f t="shared" si="11"/>
        <v>15</v>
      </c>
      <c r="G78" s="16">
        <f t="shared" si="12"/>
        <v>8</v>
      </c>
      <c r="H78" s="15">
        <f t="shared" si="13"/>
        <v>0</v>
      </c>
    </row>
    <row r="79" spans="2:8" ht="12.75">
      <c r="B79" s="10">
        <v>39</v>
      </c>
      <c r="C79" s="11">
        <f ca="1" t="shared" si="0"/>
        <v>2</v>
      </c>
      <c r="D79" s="11">
        <f t="shared" si="9"/>
        <v>8</v>
      </c>
      <c r="E79" s="11">
        <f t="shared" si="10"/>
        <v>16</v>
      </c>
      <c r="F79" s="11">
        <f t="shared" si="11"/>
        <v>15</v>
      </c>
      <c r="G79" s="16">
        <f t="shared" si="12"/>
        <v>8</v>
      </c>
      <c r="H79" s="15">
        <f t="shared" si="13"/>
        <v>0</v>
      </c>
    </row>
    <row r="80" spans="2:8" ht="13.5" thickBot="1">
      <c r="B80" s="12">
        <v>40</v>
      </c>
      <c r="C80" s="13">
        <f ca="1" t="shared" si="0"/>
        <v>1</v>
      </c>
      <c r="D80" s="13">
        <f t="shared" si="9"/>
        <v>9</v>
      </c>
      <c r="E80" s="13">
        <f t="shared" si="10"/>
        <v>16</v>
      </c>
      <c r="F80" s="13">
        <f t="shared" si="11"/>
        <v>15</v>
      </c>
      <c r="G80" s="14">
        <f t="shared" si="12"/>
        <v>9</v>
      </c>
      <c r="H80" s="17">
        <f t="shared" si="13"/>
        <v>0</v>
      </c>
    </row>
    <row r="81" spans="2:8" ht="12.75">
      <c r="B81" s="41"/>
      <c r="C81" s="41"/>
      <c r="D81" s="41"/>
      <c r="E81" s="41"/>
      <c r="F81" s="41"/>
      <c r="G81" s="41"/>
      <c r="H81" s="41"/>
    </row>
    <row r="83" ht="12.75">
      <c r="B83" s="42" t="s">
        <v>68</v>
      </c>
    </row>
    <row r="84" ht="12.75">
      <c r="B84" s="42" t="s">
        <v>69</v>
      </c>
    </row>
    <row r="85" ht="12.75">
      <c r="B85" s="42" t="s">
        <v>131</v>
      </c>
    </row>
    <row r="86" ht="12.75">
      <c r="B86" s="42" t="s">
        <v>72</v>
      </c>
    </row>
    <row r="87" ht="12.75">
      <c r="B87" s="42"/>
    </row>
    <row r="88" spans="2:7" ht="12.75">
      <c r="B88" s="42" t="s">
        <v>66</v>
      </c>
      <c r="G88" t="s">
        <v>108</v>
      </c>
    </row>
    <row r="90" spans="2:3" ht="12.75">
      <c r="B90" s="37">
        <v>0.75</v>
      </c>
      <c r="C90" t="s">
        <v>31</v>
      </c>
    </row>
    <row r="91" spans="2:3" ht="12.75">
      <c r="B91" s="37">
        <v>0.9</v>
      </c>
      <c r="C91" t="s">
        <v>32</v>
      </c>
    </row>
    <row r="93" spans="2:3" ht="12.75">
      <c r="B93" s="37">
        <v>0.25</v>
      </c>
      <c r="C93" t="s">
        <v>109</v>
      </c>
    </row>
    <row r="94" spans="2:3" ht="12.75">
      <c r="B94" s="37">
        <v>0.5</v>
      </c>
      <c r="C94" t="s">
        <v>33</v>
      </c>
    </row>
    <row r="95" ht="12.75">
      <c r="B95" s="3"/>
    </row>
    <row r="96" spans="2:5" ht="12.75">
      <c r="B96" s="47">
        <f>B91*B90+B94*(1-B90)</f>
        <v>0.8</v>
      </c>
      <c r="C96" t="s">
        <v>118</v>
      </c>
      <c r="E96" s="62" t="s">
        <v>132</v>
      </c>
    </row>
    <row r="98" ht="12.75">
      <c r="B98" s="42" t="s">
        <v>67</v>
      </c>
    </row>
    <row r="100" spans="2:6" ht="12.75">
      <c r="B100" s="47">
        <f>B91*B90/B96</f>
        <v>0.84375</v>
      </c>
      <c r="C100" t="s">
        <v>34</v>
      </c>
      <c r="F100" s="63" t="s">
        <v>133</v>
      </c>
    </row>
    <row r="102" ht="12.75">
      <c r="B102" s="42" t="s">
        <v>70</v>
      </c>
    </row>
    <row r="103" ht="12.75">
      <c r="B103" s="42" t="s">
        <v>71</v>
      </c>
    </row>
    <row r="104" ht="12.75">
      <c r="G104" s="62"/>
    </row>
    <row r="105" spans="2:7" ht="12.75">
      <c r="B105" s="47">
        <f>B91*B100+B94*(1-B100)</f>
        <v>0.8375</v>
      </c>
      <c r="C105" t="s">
        <v>117</v>
      </c>
      <c r="G105" s="62" t="s">
        <v>134</v>
      </c>
    </row>
    <row r="106" spans="2:7" ht="14.25">
      <c r="B106" s="47">
        <f>(B90*B91^2+B93*B94^2)/B96</f>
        <v>0.8375</v>
      </c>
      <c r="C106" s="76" t="s">
        <v>110</v>
      </c>
      <c r="G106" s="77" t="s">
        <v>135</v>
      </c>
    </row>
    <row r="107" spans="2:8" ht="12.75">
      <c r="B107" s="41"/>
      <c r="C107" s="41"/>
      <c r="D107" s="41"/>
      <c r="E107" s="41"/>
      <c r="F107" s="41"/>
      <c r="G107" s="41"/>
      <c r="H107" s="41"/>
    </row>
    <row r="109" ht="12.75">
      <c r="B109" s="46" t="s">
        <v>74</v>
      </c>
    </row>
    <row r="110" ht="12.75">
      <c r="B110" s="42" t="s">
        <v>75</v>
      </c>
    </row>
    <row r="111" ht="12.75">
      <c r="B111" s="42" t="s">
        <v>90</v>
      </c>
    </row>
    <row r="112" ht="12.75">
      <c r="B112" s="42" t="s">
        <v>127</v>
      </c>
    </row>
    <row r="113" ht="12.75">
      <c r="B113" s="42" t="s">
        <v>87</v>
      </c>
    </row>
    <row r="114" ht="12.75">
      <c r="B114" s="42"/>
    </row>
    <row r="115" ht="12.75">
      <c r="B115" s="42" t="s">
        <v>136</v>
      </c>
    </row>
    <row r="116" ht="12.75">
      <c r="B116" s="42" t="s">
        <v>137</v>
      </c>
    </row>
    <row r="117" ht="12.75">
      <c r="B117" s="42"/>
    </row>
    <row r="118" ht="12.75">
      <c r="B118" s="42" t="s">
        <v>73</v>
      </c>
    </row>
    <row r="119" ht="13.5" thickBot="1"/>
    <row r="120" spans="2:11" ht="12.75">
      <c r="B120" s="3">
        <v>4</v>
      </c>
      <c r="C120" t="s">
        <v>35</v>
      </c>
      <c r="H120" s="25" t="str">
        <f>ADDRESS(ROW($B$135),COLUMN($B$135))</f>
        <v>$B$135</v>
      </c>
      <c r="I120" s="27" t="s">
        <v>10</v>
      </c>
      <c r="J120" s="4"/>
      <c r="K120" s="5"/>
    </row>
    <row r="121" spans="2:11" ht="12.75">
      <c r="B121" s="3">
        <v>3</v>
      </c>
      <c r="C121" t="s">
        <v>36</v>
      </c>
      <c r="H121" s="36">
        <v>0.92155</v>
      </c>
      <c r="I121" s="19" t="s">
        <v>11</v>
      </c>
      <c r="J121" s="6"/>
      <c r="K121" s="18"/>
    </row>
    <row r="122" spans="2:11" ht="12.75">
      <c r="B122" s="37">
        <v>0.65</v>
      </c>
      <c r="C122" t="s">
        <v>38</v>
      </c>
      <c r="H122" s="20">
        <v>0.26887975093562666</v>
      </c>
      <c r="I122" s="19" t="s">
        <v>12</v>
      </c>
      <c r="J122" s="6"/>
      <c r="K122" s="18"/>
    </row>
    <row r="123" spans="2:11" ht="12.75">
      <c r="B123" s="37">
        <v>0.85</v>
      </c>
      <c r="C123" t="s">
        <v>37</v>
      </c>
      <c r="H123" s="20">
        <v>0</v>
      </c>
      <c r="I123" s="19" t="s">
        <v>13</v>
      </c>
      <c r="J123" s="6"/>
      <c r="K123" s="18"/>
    </row>
    <row r="124" spans="8:11" ht="12.75">
      <c r="H124" s="20">
        <v>1</v>
      </c>
      <c r="I124" s="19" t="s">
        <v>14</v>
      </c>
      <c r="J124" s="6"/>
      <c r="K124" s="18"/>
    </row>
    <row r="125" spans="2:11" ht="13.5" thickBot="1">
      <c r="B125" s="3" t="s">
        <v>21</v>
      </c>
      <c r="H125" s="66">
        <v>100000</v>
      </c>
      <c r="I125" s="68" t="s">
        <v>15</v>
      </c>
      <c r="J125" s="7"/>
      <c r="K125" s="22"/>
    </row>
    <row r="126" spans="2:11" ht="12.75">
      <c r="B126" s="38">
        <f ca="1">IF(RAND()&lt;=$B$122,1,0)</f>
        <v>0</v>
      </c>
      <c r="C126" t="s">
        <v>16</v>
      </c>
      <c r="E126" t="str">
        <f>showformula(B126)</f>
        <v>=IF(RAND()&lt;=$B$122,1,0)</v>
      </c>
      <c r="H126" s="69">
        <f>1.96*H122/SQRT(H125)</f>
        <v>0.0016665339621245252</v>
      </c>
      <c r="I126" s="6" t="s">
        <v>86</v>
      </c>
      <c r="J126" s="6"/>
      <c r="K126" s="6"/>
    </row>
    <row r="127" spans="2:5" ht="12.75">
      <c r="B127" s="39">
        <f ca="1">IF(RAND()&lt;=$B$122,1,0)</f>
        <v>1</v>
      </c>
      <c r="C127" t="s">
        <v>17</v>
      </c>
      <c r="E127" t="str">
        <f aca="true" t="shared" si="14" ref="E127:E135">showformula(B127)</f>
        <v>=IF(RAND()&lt;=$B$122,1,0)</v>
      </c>
    </row>
    <row r="128" spans="2:5" ht="12.75">
      <c r="B128" s="39">
        <f ca="1">IF(RAND()&lt;=$B$122,1,0)</f>
        <v>1</v>
      </c>
      <c r="C128" t="s">
        <v>18</v>
      </c>
      <c r="E128" t="str">
        <f t="shared" si="14"/>
        <v>=IF(RAND()&lt;=$B$122,1,0)</v>
      </c>
    </row>
    <row r="129" spans="2:5" ht="12.75">
      <c r="B129" s="39">
        <f ca="1">IF(RAND()&lt;=$B$122,1,0)</f>
        <v>1</v>
      </c>
      <c r="C129" t="s">
        <v>89</v>
      </c>
      <c r="E129" t="str">
        <f t="shared" si="14"/>
        <v>=IF(RAND()&lt;=$B$122,1,0)</v>
      </c>
    </row>
    <row r="130" spans="2:5" ht="12.75">
      <c r="B130" s="39">
        <f ca="1">IF(RAND()&lt;=$B$123,1,0)</f>
        <v>1</v>
      </c>
      <c r="C130" t="s">
        <v>19</v>
      </c>
      <c r="E130" t="str">
        <f t="shared" si="14"/>
        <v>=IF(RAND()&lt;=$B$123,1,0)</v>
      </c>
    </row>
    <row r="131" spans="2:5" ht="12.75">
      <c r="B131" s="39">
        <f ca="1">IF(RAND()&lt;=$B$123,1,0)</f>
        <v>1</v>
      </c>
      <c r="C131" t="s">
        <v>20</v>
      </c>
      <c r="E131" t="str">
        <f t="shared" si="14"/>
        <v>=IF(RAND()&lt;=$B$123,1,0)</v>
      </c>
    </row>
    <row r="132" spans="2:5" ht="13.5" thickBot="1">
      <c r="B132" s="40">
        <f ca="1">IF(RAND()&lt;=$B$123,1,0)</f>
        <v>1</v>
      </c>
      <c r="C132" t="s">
        <v>105</v>
      </c>
      <c r="E132" t="str">
        <f t="shared" si="14"/>
        <v>=IF(RAND()&lt;=$B$123,1,0)</v>
      </c>
    </row>
    <row r="134" spans="2:5" ht="12.75">
      <c r="B134" s="3">
        <f>SUM(B126:B132)</f>
        <v>6</v>
      </c>
      <c r="C134" s="1" t="s">
        <v>22</v>
      </c>
      <c r="E134" t="str">
        <f t="shared" si="14"/>
        <v>=SUM(B126:B132)</v>
      </c>
    </row>
    <row r="135" spans="2:5" ht="12.75">
      <c r="B135" s="3">
        <f>IF(B134&gt;=4,1,0)</f>
        <v>1</v>
      </c>
      <c r="C135" s="80" t="s">
        <v>129</v>
      </c>
      <c r="E135" t="str">
        <f t="shared" si="14"/>
        <v>=IF(B134&gt;=4,1,0)</v>
      </c>
    </row>
    <row r="138" ht="12.75">
      <c r="B138" t="s">
        <v>85</v>
      </c>
    </row>
    <row r="139" ht="12.75">
      <c r="B139" s="80" t="s">
        <v>130</v>
      </c>
    </row>
    <row r="140" spans="2:4" ht="12.75">
      <c r="B140" s="34"/>
      <c r="C140" s="84" t="s">
        <v>39</v>
      </c>
      <c r="D140" s="84" t="s">
        <v>40</v>
      </c>
    </row>
    <row r="141" spans="2:4" ht="12.75">
      <c r="B141" s="34"/>
      <c r="C141" s="84"/>
      <c r="D141" s="84"/>
    </row>
    <row r="142" spans="2:4" ht="12.75">
      <c r="B142" s="34"/>
      <c r="C142" s="84"/>
      <c r="D142" s="84"/>
    </row>
    <row r="143" spans="2:4" ht="13.5" thickBot="1">
      <c r="B143" s="83"/>
      <c r="C143" s="85"/>
      <c r="D143" s="85"/>
    </row>
    <row r="144" spans="2:5" ht="12.75">
      <c r="B144" s="32">
        <f>COMBIN($B$120,C144)*$B$122^C144*(1-$B$122)^($B$120-C144)*COMBIN($B$121,D144)*$B$123^D144*(1-$B$123)^($B$121-D144)</f>
        <v>0.06845958437499998</v>
      </c>
      <c r="C144" s="8">
        <v>1</v>
      </c>
      <c r="D144" s="9">
        <v>3</v>
      </c>
      <c r="E144" s="82" t="str">
        <f>showformula(B148)</f>
        <v>=COMBIN($B$120,C148)*$B$122^C148*(1-$B$122)^($B$120-C148)*COMBIN($B$121,D148)*$B$123^D148*(1-$B$123)^($B$121-D148)</v>
      </c>
    </row>
    <row r="145" spans="2:5" ht="12.75">
      <c r="B145" s="33">
        <f>COMBIN($B$120,C145)*$B$122^C145*(1-$B$122)^($B$120-C145)*COMBIN($B$121,D145)*$B$123^D145*(1-$B$123)^($B$121-D145)</f>
        <v>0.1009635046875</v>
      </c>
      <c r="C145" s="11">
        <v>2</v>
      </c>
      <c r="D145" s="15">
        <v>2</v>
      </c>
      <c r="E145" s="82" t="str">
        <f>showformula(B149)</f>
        <v>=COMBIN($B$120,C149)*$B$122^C149*(1-$B$122)^($B$120-C149)*COMBIN($B$121,D149)*$B$123^D149*(1-$B$123)^($B$121-D149)</v>
      </c>
    </row>
    <row r="146" spans="2:5" ht="12.75">
      <c r="B146" s="33">
        <f>COMBIN($B$120,C146)*$B$122^C146*(1-$B$122)^($B$120-C146)*COMBIN($B$121,D146)*$B$123^D146*(1-$B$123)^($B$121-D146)</f>
        <v>0.022059253125000008</v>
      </c>
      <c r="C146" s="11">
        <v>3</v>
      </c>
      <c r="D146" s="15">
        <v>1</v>
      </c>
      <c r="E146" s="82" t="str">
        <f>showformula(B150)</f>
        <v>=COMBIN($B$120,C150)*$B$122^C150*(1-$B$122)^($B$120-C150)*COMBIN($B$121,D150)*$B$123^D150*(1-$B$123)^($B$121-D150)</v>
      </c>
    </row>
    <row r="147" spans="2:5" ht="12.75">
      <c r="B147" s="33">
        <f>COMBIN($B$120,C147)*$B$122^C147*(1-$B$122)^($B$120-C147)*COMBIN($B$121,D147)*$B$123^D147*(1-$B$123)^($B$121-D147)</f>
        <v>0.0006024585937500004</v>
      </c>
      <c r="C147" s="11">
        <v>4</v>
      </c>
      <c r="D147" s="15">
        <v>0</v>
      </c>
      <c r="E147" s="82" t="str">
        <f>showformula(B151)</f>
        <v>=COMBIN($B$120,C151)*$B$122^C151*(1-$B$122)^($B$120-C151)*COMBIN($B$121,D151)*$B$123^D151*(1-$B$123)^($B$121-D151)</v>
      </c>
    </row>
    <row r="148" spans="2:5" ht="12.75">
      <c r="B148" s="33">
        <f>COMBIN($B$120,C148)*$B$122^C148*(1-$B$122)^($B$120-C148)*COMBIN($B$121,D148)*$B$123^D148*(1-$B$123)^($B$121-D148)</f>
        <v>0.19070884218749995</v>
      </c>
      <c r="C148" s="11">
        <v>2</v>
      </c>
      <c r="D148" s="15">
        <v>3</v>
      </c>
      <c r="E148" s="82" t="str">
        <f>showformula(B152)</f>
        <v>=COMBIN($B$120,C152)*$B$122^C152*(1-$B$122)^($B$120-C152)*COMBIN($B$121,D152)*$B$123^D152*(1-$B$123)^($B$121-D152)</v>
      </c>
    </row>
    <row r="149" spans="2:5" ht="12.75">
      <c r="B149" s="33">
        <f>COMBIN($B$120,C149)*$B$122^C149*(1-$B$122)^($B$120-C149)*COMBIN($B$121,D149)*$B$123^D149*(1-$B$123)^($B$121-D149)</f>
        <v>0.12500243437500003</v>
      </c>
      <c r="C149" s="11">
        <v>3</v>
      </c>
      <c r="D149" s="15">
        <v>2</v>
      </c>
      <c r="E149" s="82" t="str">
        <f>showformula(B149)</f>
        <v>=COMBIN($B$120,C149)*$B$122^C149*(1-$B$122)^($B$120-C149)*COMBIN($B$121,D149)*$B$123^D149*(1-$B$123)^($B$121-D149)</v>
      </c>
    </row>
    <row r="150" spans="2:5" ht="12.75">
      <c r="B150" s="33">
        <f>COMBIN($B$120,C150)*$B$122^C150*(1-$B$122)^($B$120-C150)*COMBIN($B$121,D150)*$B$123^D150*(1-$B$123)^($B$121-D150)</f>
        <v>0.010241796093750003</v>
      </c>
      <c r="C150" s="11">
        <v>4</v>
      </c>
      <c r="D150" s="15">
        <v>1</v>
      </c>
      <c r="E150" s="82" t="str">
        <f>showformula(B150)</f>
        <v>=COMBIN($B$120,C150)*$B$122^C150*(1-$B$122)^($B$120-C150)*COMBIN($B$121,D150)*$B$123^D150*(1-$B$123)^($B$121-D150)</v>
      </c>
    </row>
    <row r="151" spans="2:5" ht="12.75">
      <c r="B151" s="33">
        <f>COMBIN($B$120,C151)*$B$122^C151*(1-$B$122)^($B$120-C151)*COMBIN($B$121,D151)*$B$123^D151*(1-$B$123)^($B$121-D151)</f>
        <v>0.236115709375</v>
      </c>
      <c r="C151" s="11">
        <v>3</v>
      </c>
      <c r="D151" s="15">
        <v>3</v>
      </c>
      <c r="E151" s="82" t="str">
        <f>showformula(B151)</f>
        <v>=COMBIN($B$120,C151)*$B$122^C151*(1-$B$122)^($B$120-C151)*COMBIN($B$121,D151)*$B$123^D151*(1-$B$123)^($B$121-D151)</v>
      </c>
    </row>
    <row r="152" spans="2:5" ht="12.75">
      <c r="B152" s="33">
        <f>COMBIN($B$120,C152)*$B$122^C152*(1-$B$122)^($B$120-C152)*COMBIN($B$121,D152)*$B$123^D152*(1-$B$123)^($B$121-D152)</f>
        <v>0.058036844531250006</v>
      </c>
      <c r="C152" s="11">
        <v>4</v>
      </c>
      <c r="D152" s="15">
        <v>2</v>
      </c>
      <c r="E152" s="82" t="str">
        <f>showformula(B152)</f>
        <v>=COMBIN($B$120,C152)*$B$122^C152*(1-$B$122)^($B$120-C152)*COMBIN($B$121,D152)*$B$123^D152*(1-$B$123)^($B$121-D152)</v>
      </c>
    </row>
    <row r="153" spans="2:5" ht="13.5" thickBot="1">
      <c r="B153" s="23">
        <f>COMBIN($B$120,C153)*$B$122^C153*(1-$B$122)^($B$120-C153)*COMBIN($B$121,D153)*$B$123^D153*(1-$B$123)^($B$121-D153)</f>
        <v>0.10962515078125</v>
      </c>
      <c r="C153" s="13">
        <v>4</v>
      </c>
      <c r="D153" s="17">
        <v>3</v>
      </c>
      <c r="E153" s="82" t="str">
        <f>showformula(B153)</f>
        <v>=COMBIN($B$120,C153)*$B$122^C153*(1-$B$122)^($B$120-C153)*COMBIN($B$121,D153)*$B$123^D153*(1-$B$123)^($B$121-D153)</v>
      </c>
    </row>
    <row r="154" spans="2:5" ht="12.75">
      <c r="B154" s="35">
        <f>SUM(B144:B153)</f>
        <v>0.921815578125</v>
      </c>
      <c r="C154" s="3" t="s">
        <v>23</v>
      </c>
      <c r="D154" s="3"/>
      <c r="E154" s="81"/>
    </row>
    <row r="157" ht="12.75">
      <c r="B157" s="63"/>
    </row>
  </sheetData>
  <sheetProtection/>
  <mergeCells count="6">
    <mergeCell ref="C140:C143"/>
    <mergeCell ref="D140:D143"/>
    <mergeCell ref="B1:H1"/>
    <mergeCell ref="J41:J44"/>
    <mergeCell ref="K41:K44"/>
    <mergeCell ref="L41:L44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Pacestar.Diagram" shapeId="8139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P65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10.57421875" style="3" customWidth="1"/>
    <col min="3" max="9" width="9.140625" style="3" customWidth="1"/>
    <col min="10" max="16" width="4.8515625" style="3" customWidth="1"/>
  </cols>
  <sheetData>
    <row r="1" spans="2:8" ht="15.75">
      <c r="B1" s="86" t="s">
        <v>91</v>
      </c>
      <c r="C1" s="86"/>
      <c r="D1" s="86"/>
      <c r="E1" s="86"/>
      <c r="F1" s="86"/>
      <c r="G1" s="86"/>
      <c r="H1" s="86"/>
    </row>
    <row r="3" ht="12.75">
      <c r="B3" s="72" t="s">
        <v>92</v>
      </c>
    </row>
    <row r="4" ht="13.5" thickBot="1"/>
    <row r="5" spans="2:4" ht="13.5" thickBot="1">
      <c r="B5" s="3" t="s">
        <v>93</v>
      </c>
      <c r="C5" s="88"/>
      <c r="D5" s="89"/>
    </row>
    <row r="6" spans="2:4" ht="13.5" thickBot="1">
      <c r="B6" s="3" t="s">
        <v>94</v>
      </c>
      <c r="C6" s="88"/>
      <c r="D6" s="89"/>
    </row>
    <row r="7" ht="12.75"/>
    <row r="8" ht="12.75">
      <c r="E8" s="73" t="s">
        <v>95</v>
      </c>
    </row>
    <row r="9" ht="12.75"/>
    <row r="10" spans="2:16" s="75" customFormat="1" ht="12.75">
      <c r="B10" s="74" t="s">
        <v>96</v>
      </c>
      <c r="C10" s="74" t="s">
        <v>97</v>
      </c>
      <c r="D10" s="74" t="s">
        <v>98</v>
      </c>
      <c r="E10" s="74" t="s">
        <v>99</v>
      </c>
      <c r="F10" s="74" t="s">
        <v>100</v>
      </c>
      <c r="G10" s="74" t="s">
        <v>111</v>
      </c>
      <c r="H10" s="74" t="s">
        <v>112</v>
      </c>
      <c r="I10" s="74" t="s">
        <v>113</v>
      </c>
      <c r="J10" s="74" t="s">
        <v>101</v>
      </c>
      <c r="K10" s="74" t="s">
        <v>102</v>
      </c>
      <c r="L10" s="74" t="s">
        <v>103</v>
      </c>
      <c r="M10" s="74" t="s">
        <v>104</v>
      </c>
      <c r="N10" s="74" t="s">
        <v>114</v>
      </c>
      <c r="O10" s="74" t="s">
        <v>115</v>
      </c>
      <c r="P10" s="74" t="s">
        <v>116</v>
      </c>
    </row>
    <row r="11" spans="2:16" s="75" customFormat="1" ht="12.75">
      <c r="B11" s="74">
        <v>7</v>
      </c>
      <c r="C11" s="3">
        <v>70.37</v>
      </c>
      <c r="D11" s="3">
        <v>22.22</v>
      </c>
      <c r="E11" s="3">
        <v>80</v>
      </c>
      <c r="F11" s="3">
        <v>84.38</v>
      </c>
      <c r="G11" s="3">
        <v>83.75</v>
      </c>
      <c r="H11" s="3">
        <v>92.22</v>
      </c>
      <c r="I11" s="3">
        <v>0.17</v>
      </c>
      <c r="J11" s="79">
        <v>1</v>
      </c>
      <c r="K11" s="79">
        <v>1</v>
      </c>
      <c r="L11" s="79">
        <v>1</v>
      </c>
      <c r="M11" s="79">
        <v>1</v>
      </c>
      <c r="N11" s="79">
        <v>1</v>
      </c>
      <c r="O11" s="79">
        <v>1</v>
      </c>
      <c r="P11" s="79">
        <v>1</v>
      </c>
    </row>
    <row r="12" spans="2:16" ht="12.75">
      <c r="B12" s="74">
        <v>5</v>
      </c>
      <c r="C12" s="3">
        <v>70.37</v>
      </c>
      <c r="D12" s="3">
        <v>5</v>
      </c>
      <c r="E12" s="3">
        <v>80</v>
      </c>
      <c r="F12" s="3">
        <v>84.38</v>
      </c>
      <c r="G12" s="3" t="s">
        <v>138</v>
      </c>
      <c r="H12" s="3">
        <v>92.15</v>
      </c>
      <c r="I12" s="3">
        <v>0.17</v>
      </c>
      <c r="J12" s="79">
        <v>1</v>
      </c>
      <c r="K12" s="79">
        <v>0</v>
      </c>
      <c r="L12" s="79">
        <v>1</v>
      </c>
      <c r="M12" s="79">
        <v>1</v>
      </c>
      <c r="N12" s="79">
        <v>0</v>
      </c>
      <c r="O12" s="79">
        <v>1</v>
      </c>
      <c r="P12" s="79">
        <v>1</v>
      </c>
    </row>
    <row r="13" spans="2:16" ht="12.75">
      <c r="B13" s="74">
        <v>6</v>
      </c>
      <c r="C13" s="3">
        <v>70.37</v>
      </c>
      <c r="D13" s="3">
        <v>22.22</v>
      </c>
      <c r="E13" s="3">
        <v>80</v>
      </c>
      <c r="F13" s="3">
        <v>84.38</v>
      </c>
      <c r="G13" s="3">
        <v>83.75</v>
      </c>
      <c r="H13" s="3">
        <v>54.73</v>
      </c>
      <c r="I13" s="3">
        <v>0.31</v>
      </c>
      <c r="J13" s="79">
        <v>1</v>
      </c>
      <c r="K13" s="79">
        <v>1</v>
      </c>
      <c r="L13" s="79">
        <v>1</v>
      </c>
      <c r="M13" s="79">
        <v>1</v>
      </c>
      <c r="N13" s="79">
        <v>1</v>
      </c>
      <c r="O13" s="79">
        <v>0</v>
      </c>
      <c r="P13" s="79">
        <v>1</v>
      </c>
    </row>
    <row r="14" spans="2:16" ht="12.75">
      <c r="B14" s="74">
        <v>6</v>
      </c>
      <c r="C14" s="3">
        <v>78.4</v>
      </c>
      <c r="D14" s="3">
        <v>22.22</v>
      </c>
      <c r="E14" s="3">
        <v>80</v>
      </c>
      <c r="F14" s="3">
        <v>84.38</v>
      </c>
      <c r="G14" s="3">
        <v>83.75</v>
      </c>
      <c r="H14" s="3">
        <v>92.3</v>
      </c>
      <c r="I14" s="3">
        <v>0.17</v>
      </c>
      <c r="J14" s="79">
        <v>0</v>
      </c>
      <c r="K14" s="79">
        <v>1</v>
      </c>
      <c r="L14" s="79">
        <v>1</v>
      </c>
      <c r="M14" s="79">
        <v>1</v>
      </c>
      <c r="N14" s="79">
        <v>1</v>
      </c>
      <c r="O14" s="79">
        <v>1</v>
      </c>
      <c r="P14" s="79">
        <v>1</v>
      </c>
    </row>
    <row r="15" spans="2:16" ht="12.75">
      <c r="B15" s="74">
        <v>5</v>
      </c>
      <c r="C15" s="3">
        <v>70.37</v>
      </c>
      <c r="D15" s="3">
        <v>22.22</v>
      </c>
      <c r="E15" s="3">
        <v>80</v>
      </c>
      <c r="F15" s="3">
        <v>84.38</v>
      </c>
      <c r="G15" s="3">
        <v>83.75</v>
      </c>
      <c r="H15" s="3">
        <v>91.58</v>
      </c>
      <c r="I15" s="3">
        <v>0.24</v>
      </c>
      <c r="J15" s="79">
        <v>1</v>
      </c>
      <c r="K15" s="79">
        <v>1</v>
      </c>
      <c r="L15" s="79">
        <v>1</v>
      </c>
      <c r="M15" s="79">
        <v>1</v>
      </c>
      <c r="N15" s="79">
        <v>1</v>
      </c>
      <c r="O15" s="79">
        <v>0</v>
      </c>
      <c r="P15" s="79">
        <v>0</v>
      </c>
    </row>
    <row r="16" spans="2:16" ht="12.75">
      <c r="B16" s="74">
        <v>7</v>
      </c>
      <c r="C16" s="3">
        <v>70.37</v>
      </c>
      <c r="D16" s="3">
        <v>22.22</v>
      </c>
      <c r="E16" s="3">
        <v>80</v>
      </c>
      <c r="F16" s="3">
        <v>84.38</v>
      </c>
      <c r="G16" s="3">
        <v>83.76</v>
      </c>
      <c r="H16" s="3">
        <v>92.1</v>
      </c>
      <c r="I16" s="3">
        <v>0.17</v>
      </c>
      <c r="J16" s="79">
        <v>1</v>
      </c>
      <c r="K16" s="79">
        <v>1</v>
      </c>
      <c r="L16" s="79">
        <v>1</v>
      </c>
      <c r="M16" s="79">
        <v>1</v>
      </c>
      <c r="N16" s="79">
        <v>1</v>
      </c>
      <c r="O16" s="79">
        <v>1</v>
      </c>
      <c r="P16" s="79">
        <v>1</v>
      </c>
    </row>
    <row r="17" spans="2:16" ht="12.75">
      <c r="B17" s="74">
        <v>5</v>
      </c>
      <c r="C17" s="3">
        <v>71.43</v>
      </c>
      <c r="D17" s="3">
        <v>28.57</v>
      </c>
      <c r="E17" s="3">
        <v>80</v>
      </c>
      <c r="F17" s="3">
        <v>84.38</v>
      </c>
      <c r="G17" s="3">
        <v>83.75</v>
      </c>
      <c r="H17" s="3">
        <v>92.3</v>
      </c>
      <c r="I17" s="3">
        <v>0.17</v>
      </c>
      <c r="J17" s="79">
        <v>0</v>
      </c>
      <c r="K17" s="79">
        <v>0</v>
      </c>
      <c r="L17" s="79">
        <v>1</v>
      </c>
      <c r="M17" s="79">
        <v>1</v>
      </c>
      <c r="N17" s="79">
        <v>1</v>
      </c>
      <c r="O17" s="79">
        <v>1</v>
      </c>
      <c r="P17" s="79">
        <v>1</v>
      </c>
    </row>
    <row r="18" spans="2:16" ht="12.75">
      <c r="B18" s="74">
        <v>6</v>
      </c>
      <c r="C18" s="3">
        <v>70.37</v>
      </c>
      <c r="D18" s="3">
        <v>22.22</v>
      </c>
      <c r="E18" s="3">
        <v>80</v>
      </c>
      <c r="F18" s="3">
        <v>84.38</v>
      </c>
      <c r="G18" s="3">
        <v>67</v>
      </c>
      <c r="H18" s="3">
        <v>92.04</v>
      </c>
      <c r="I18" s="3">
        <v>0.17</v>
      </c>
      <c r="J18" s="79">
        <v>1</v>
      </c>
      <c r="K18" s="79">
        <v>1</v>
      </c>
      <c r="L18" s="79">
        <v>1</v>
      </c>
      <c r="M18" s="79">
        <v>1</v>
      </c>
      <c r="N18" s="79">
        <v>0</v>
      </c>
      <c r="O18" s="79">
        <v>1</v>
      </c>
      <c r="P18" s="79">
        <v>1</v>
      </c>
    </row>
    <row r="19" spans="2:16" ht="12.75">
      <c r="B19" s="74">
        <v>5</v>
      </c>
      <c r="C19" s="3">
        <v>70</v>
      </c>
      <c r="D19" s="3">
        <v>1</v>
      </c>
      <c r="E19" s="3">
        <v>80</v>
      </c>
      <c r="F19" s="3">
        <v>84</v>
      </c>
      <c r="G19" s="3">
        <v>76</v>
      </c>
      <c r="H19" s="3">
        <v>92</v>
      </c>
      <c r="I19" s="3">
        <v>0.17</v>
      </c>
      <c r="J19" s="79">
        <v>1</v>
      </c>
      <c r="K19" s="79">
        <v>0</v>
      </c>
      <c r="L19" s="79">
        <v>1</v>
      </c>
      <c r="M19" s="79">
        <v>1</v>
      </c>
      <c r="N19" s="79">
        <v>0</v>
      </c>
      <c r="O19" s="79">
        <v>1</v>
      </c>
      <c r="P19" s="79">
        <v>1</v>
      </c>
    </row>
    <row r="20" spans="2:16" ht="12.75">
      <c r="B20" s="74">
        <v>7</v>
      </c>
      <c r="C20" s="3">
        <v>70.3704</v>
      </c>
      <c r="D20" s="3">
        <v>22.2222</v>
      </c>
      <c r="E20" s="3">
        <v>80</v>
      </c>
      <c r="F20" s="3">
        <v>84.375</v>
      </c>
      <c r="G20" s="3">
        <v>83.75</v>
      </c>
      <c r="H20" s="3">
        <v>92.122</v>
      </c>
      <c r="I20" s="3">
        <v>0.167</v>
      </c>
      <c r="J20" s="79">
        <v>1</v>
      </c>
      <c r="K20" s="79">
        <v>1</v>
      </c>
      <c r="L20" s="79">
        <v>1</v>
      </c>
      <c r="M20" s="79">
        <v>1</v>
      </c>
      <c r="N20" s="79">
        <v>1</v>
      </c>
      <c r="O20" s="79">
        <v>1</v>
      </c>
      <c r="P20" s="79">
        <v>1</v>
      </c>
    </row>
    <row r="21" spans="2:16" ht="12.75">
      <c r="B21" s="74">
        <v>6</v>
      </c>
      <c r="C21" s="3">
        <v>71.25</v>
      </c>
      <c r="D21" s="3">
        <v>22.22</v>
      </c>
      <c r="E21" s="3">
        <v>80</v>
      </c>
      <c r="F21" s="3">
        <v>84.38</v>
      </c>
      <c r="G21" s="3">
        <v>83.75</v>
      </c>
      <c r="H21" s="3">
        <v>92.2</v>
      </c>
      <c r="I21" s="3">
        <v>0.17</v>
      </c>
      <c r="J21" s="79">
        <v>0</v>
      </c>
      <c r="K21" s="79">
        <v>1</v>
      </c>
      <c r="L21" s="79">
        <v>1</v>
      </c>
      <c r="M21" s="79">
        <v>1</v>
      </c>
      <c r="N21" s="79">
        <v>1</v>
      </c>
      <c r="O21" s="79">
        <v>1</v>
      </c>
      <c r="P21" s="79">
        <v>1</v>
      </c>
    </row>
    <row r="22" spans="2:16" ht="12.75">
      <c r="B22" s="74">
        <v>5</v>
      </c>
      <c r="C22" s="3">
        <v>70.37</v>
      </c>
      <c r="D22" s="3">
        <v>3.7</v>
      </c>
      <c r="E22" s="3">
        <v>80</v>
      </c>
      <c r="F22" s="3">
        <v>84.38</v>
      </c>
      <c r="G22" s="3">
        <v>67</v>
      </c>
      <c r="H22" s="3">
        <v>92.21</v>
      </c>
      <c r="I22" s="3">
        <v>0.17</v>
      </c>
      <c r="J22" s="79">
        <v>1</v>
      </c>
      <c r="K22" s="79">
        <v>0</v>
      </c>
      <c r="L22" s="79">
        <v>1</v>
      </c>
      <c r="M22" s="79">
        <v>1</v>
      </c>
      <c r="N22" s="79">
        <v>0</v>
      </c>
      <c r="O22" s="79">
        <v>1</v>
      </c>
      <c r="P22" s="79">
        <v>1</v>
      </c>
    </row>
    <row r="23" spans="2:16" ht="12.75">
      <c r="B23" s="74">
        <v>7</v>
      </c>
      <c r="C23" s="3">
        <v>70.37</v>
      </c>
      <c r="D23" s="3">
        <v>22.22</v>
      </c>
      <c r="E23" s="3">
        <v>80</v>
      </c>
      <c r="F23" s="3">
        <v>84.38</v>
      </c>
      <c r="G23" s="3">
        <v>83.75</v>
      </c>
      <c r="H23" s="3">
        <v>92.2</v>
      </c>
      <c r="I23" s="3">
        <v>0.17</v>
      </c>
      <c r="J23" s="79">
        <v>1</v>
      </c>
      <c r="K23" s="79">
        <v>1</v>
      </c>
      <c r="L23" s="79">
        <v>1</v>
      </c>
      <c r="M23" s="79">
        <v>1</v>
      </c>
      <c r="N23" s="79">
        <v>1</v>
      </c>
      <c r="O23" s="79">
        <v>1</v>
      </c>
      <c r="P23" s="79">
        <v>1</v>
      </c>
    </row>
    <row r="24" spans="2:16" ht="12.75">
      <c r="B24" s="74">
        <v>6</v>
      </c>
      <c r="C24" s="3">
        <v>70.37</v>
      </c>
      <c r="D24" s="3">
        <v>22.22</v>
      </c>
      <c r="E24" s="3">
        <v>80</v>
      </c>
      <c r="F24" s="3">
        <v>84.38</v>
      </c>
      <c r="G24" s="3">
        <v>75.94</v>
      </c>
      <c r="H24" s="3">
        <v>92.15</v>
      </c>
      <c r="I24" s="3">
        <v>0.17</v>
      </c>
      <c r="J24" s="79">
        <v>1</v>
      </c>
      <c r="K24" s="79">
        <v>1</v>
      </c>
      <c r="L24" s="79">
        <v>1</v>
      </c>
      <c r="M24" s="79">
        <v>1</v>
      </c>
      <c r="N24" s="79">
        <v>0</v>
      </c>
      <c r="O24" s="79">
        <v>1</v>
      </c>
      <c r="P24" s="79">
        <v>1</v>
      </c>
    </row>
    <row r="25" spans="2:16" ht="12.75">
      <c r="B25" s="74">
        <v>5</v>
      </c>
      <c r="C25" s="3">
        <v>70.37</v>
      </c>
      <c r="D25" s="3">
        <v>3.704</v>
      </c>
      <c r="E25" s="3">
        <v>80</v>
      </c>
      <c r="F25" s="3">
        <v>84.38</v>
      </c>
      <c r="G25" s="3">
        <v>75.94</v>
      </c>
      <c r="H25" s="3">
        <v>92.26</v>
      </c>
      <c r="I25" s="3">
        <v>0.166</v>
      </c>
      <c r="J25" s="79">
        <v>1</v>
      </c>
      <c r="K25" s="79">
        <v>0</v>
      </c>
      <c r="L25" s="79">
        <v>1</v>
      </c>
      <c r="M25" s="79">
        <v>1</v>
      </c>
      <c r="N25" s="79">
        <v>0</v>
      </c>
      <c r="O25" s="79">
        <v>1</v>
      </c>
      <c r="P25" s="79">
        <v>1</v>
      </c>
    </row>
    <row r="26" spans="2:16" ht="12.75">
      <c r="B26" s="74">
        <v>7</v>
      </c>
      <c r="C26" s="3">
        <v>70.37</v>
      </c>
      <c r="D26" s="3">
        <v>22.22</v>
      </c>
      <c r="E26" s="3">
        <v>80</v>
      </c>
      <c r="F26" s="3">
        <v>84.38</v>
      </c>
      <c r="G26" s="3">
        <v>83.75</v>
      </c>
      <c r="H26" s="3">
        <v>92.28</v>
      </c>
      <c r="I26" s="3">
        <v>0.17</v>
      </c>
      <c r="J26" s="79">
        <v>1</v>
      </c>
      <c r="K26" s="79">
        <v>1</v>
      </c>
      <c r="L26" s="79">
        <v>1</v>
      </c>
      <c r="M26" s="79">
        <v>1</v>
      </c>
      <c r="N26" s="79">
        <v>1</v>
      </c>
      <c r="O26" s="79">
        <v>1</v>
      </c>
      <c r="P26" s="79">
        <v>1</v>
      </c>
    </row>
    <row r="27" spans="2:16" ht="12.75">
      <c r="B27" s="74">
        <v>7</v>
      </c>
      <c r="C27" s="3">
        <v>70.37</v>
      </c>
      <c r="D27" s="3">
        <v>22.22</v>
      </c>
      <c r="E27" s="3">
        <v>80</v>
      </c>
      <c r="F27" s="3">
        <v>84.38</v>
      </c>
      <c r="G27" s="3">
        <v>83.75</v>
      </c>
      <c r="H27" s="3">
        <v>92.2</v>
      </c>
      <c r="I27" s="3">
        <v>0.17</v>
      </c>
      <c r="J27" s="79">
        <v>1</v>
      </c>
      <c r="K27" s="79">
        <v>1</v>
      </c>
      <c r="L27" s="79">
        <v>1</v>
      </c>
      <c r="M27" s="79">
        <v>1</v>
      </c>
      <c r="N27" s="79">
        <v>1</v>
      </c>
      <c r="O27" s="79">
        <v>1</v>
      </c>
      <c r="P27" s="79">
        <v>1</v>
      </c>
    </row>
    <row r="28" spans="2:16" ht="12.75">
      <c r="B28" s="74">
        <v>7</v>
      </c>
      <c r="C28" s="3">
        <v>70.37</v>
      </c>
      <c r="D28" s="3">
        <v>22.22</v>
      </c>
      <c r="E28" s="3">
        <v>80</v>
      </c>
      <c r="F28" s="3">
        <v>84.38</v>
      </c>
      <c r="G28" s="3">
        <v>83.75</v>
      </c>
      <c r="H28" s="3">
        <v>92.15</v>
      </c>
      <c r="I28" s="3">
        <v>0.17</v>
      </c>
      <c r="J28" s="79">
        <v>1</v>
      </c>
      <c r="K28" s="79">
        <v>1</v>
      </c>
      <c r="L28" s="79">
        <v>1</v>
      </c>
      <c r="M28" s="79">
        <v>1</v>
      </c>
      <c r="N28" s="79">
        <v>1</v>
      </c>
      <c r="O28" s="79">
        <v>1</v>
      </c>
      <c r="P28" s="79">
        <v>1</v>
      </c>
    </row>
    <row r="29" spans="2:16" ht="12.75">
      <c r="B29" s="74">
        <v>4</v>
      </c>
      <c r="C29" s="3">
        <v>70.37</v>
      </c>
      <c r="D29" s="3">
        <v>22.22</v>
      </c>
      <c r="E29" s="3">
        <v>78.75</v>
      </c>
      <c r="F29" s="3">
        <v>85.71</v>
      </c>
      <c r="G29" s="3">
        <v>83.57</v>
      </c>
      <c r="H29" s="3">
        <v>92.12</v>
      </c>
      <c r="I29" s="3">
        <v>0.24</v>
      </c>
      <c r="J29" s="79">
        <v>1</v>
      </c>
      <c r="K29" s="79">
        <v>1</v>
      </c>
      <c r="L29" s="79">
        <v>0</v>
      </c>
      <c r="M29" s="79">
        <v>0</v>
      </c>
      <c r="N29" s="79">
        <v>1</v>
      </c>
      <c r="O29" s="79">
        <v>1</v>
      </c>
      <c r="P29" s="79">
        <v>0</v>
      </c>
    </row>
    <row r="30" spans="2:16" ht="12.75">
      <c r="B30" s="74">
        <v>6</v>
      </c>
      <c r="C30" s="3">
        <v>70.37</v>
      </c>
      <c r="D30" s="3">
        <v>22.22</v>
      </c>
      <c r="E30" s="3">
        <v>80</v>
      </c>
      <c r="F30" s="3">
        <v>84.38</v>
      </c>
      <c r="G30" s="3">
        <v>83.75</v>
      </c>
      <c r="H30" s="3">
        <v>91.58</v>
      </c>
      <c r="I30" s="3">
        <v>0.17</v>
      </c>
      <c r="J30" s="79">
        <v>1</v>
      </c>
      <c r="K30" s="79">
        <v>1</v>
      </c>
      <c r="L30" s="79">
        <v>1</v>
      </c>
      <c r="M30" s="79">
        <v>1</v>
      </c>
      <c r="N30" s="79">
        <v>1</v>
      </c>
      <c r="O30" s="79">
        <v>0</v>
      </c>
      <c r="P30" s="79">
        <v>1</v>
      </c>
    </row>
    <row r="31" spans="2:16" ht="12.75">
      <c r="B31" s="74">
        <v>5</v>
      </c>
      <c r="C31" s="3">
        <v>71.25</v>
      </c>
      <c r="D31" s="3">
        <v>21.56</v>
      </c>
      <c r="E31" s="3">
        <v>80</v>
      </c>
      <c r="F31" s="3">
        <v>84.38</v>
      </c>
      <c r="G31" s="3">
        <v>83.75</v>
      </c>
      <c r="H31" s="3">
        <v>92.35</v>
      </c>
      <c r="I31" s="3">
        <v>0.1647</v>
      </c>
      <c r="J31" s="79">
        <v>0</v>
      </c>
      <c r="K31" s="79">
        <v>0</v>
      </c>
      <c r="L31" s="79">
        <v>1</v>
      </c>
      <c r="M31" s="79">
        <v>1</v>
      </c>
      <c r="N31" s="79">
        <v>1</v>
      </c>
      <c r="O31" s="79">
        <v>1</v>
      </c>
      <c r="P31" s="79">
        <v>1</v>
      </c>
    </row>
    <row r="32" spans="2:16" ht="12.75">
      <c r="B32" s="74">
        <v>7</v>
      </c>
      <c r="C32" s="3">
        <v>70.37</v>
      </c>
      <c r="D32" s="3">
        <v>22.22</v>
      </c>
      <c r="E32" s="3">
        <v>80</v>
      </c>
      <c r="F32" s="3">
        <v>84.38</v>
      </c>
      <c r="G32" s="3">
        <v>83.75</v>
      </c>
      <c r="H32" s="3">
        <v>92.25</v>
      </c>
      <c r="I32" s="3">
        <v>0.17</v>
      </c>
      <c r="J32" s="79">
        <v>1</v>
      </c>
      <c r="K32" s="79">
        <v>1</v>
      </c>
      <c r="L32" s="79">
        <v>1</v>
      </c>
      <c r="M32" s="79">
        <v>1</v>
      </c>
      <c r="N32" s="79">
        <v>1</v>
      </c>
      <c r="O32" s="79">
        <v>1</v>
      </c>
      <c r="P32" s="79">
        <v>1</v>
      </c>
    </row>
    <row r="33" spans="2:16" ht="12.75">
      <c r="B33" s="74">
        <v>7</v>
      </c>
      <c r="C33" s="3">
        <v>70.37</v>
      </c>
      <c r="D33" s="3">
        <v>22.22</v>
      </c>
      <c r="E33" s="3">
        <v>80</v>
      </c>
      <c r="F33" s="3">
        <v>84.38</v>
      </c>
      <c r="G33" s="3">
        <v>83.75</v>
      </c>
      <c r="H33" s="3">
        <v>92.2</v>
      </c>
      <c r="I33" s="3">
        <v>0.166</v>
      </c>
      <c r="J33" s="79">
        <v>1</v>
      </c>
      <c r="K33" s="79">
        <v>1</v>
      </c>
      <c r="L33" s="79">
        <v>1</v>
      </c>
      <c r="M33" s="79">
        <v>1</v>
      </c>
      <c r="N33" s="79">
        <v>1</v>
      </c>
      <c r="O33" s="79">
        <v>1</v>
      </c>
      <c r="P33" s="79">
        <v>1</v>
      </c>
    </row>
    <row r="34" spans="2:16" ht="12.75">
      <c r="B34" s="74">
        <v>6</v>
      </c>
      <c r="C34" s="3">
        <v>70.37</v>
      </c>
      <c r="D34" s="3">
        <v>22.22</v>
      </c>
      <c r="E34" s="3">
        <v>80</v>
      </c>
      <c r="F34" s="3">
        <v>84.375</v>
      </c>
      <c r="G34" s="3">
        <v>16.25</v>
      </c>
      <c r="H34" s="3">
        <v>91.97</v>
      </c>
      <c r="I34" s="3">
        <v>0.17</v>
      </c>
      <c r="J34" s="79">
        <v>1</v>
      </c>
      <c r="K34" s="79">
        <v>1</v>
      </c>
      <c r="L34" s="79">
        <v>1</v>
      </c>
      <c r="M34" s="79">
        <v>1</v>
      </c>
      <c r="N34" s="79">
        <v>0</v>
      </c>
      <c r="O34" s="79">
        <v>1</v>
      </c>
      <c r="P34" s="79">
        <v>1</v>
      </c>
    </row>
    <row r="35" spans="2:16" ht="12.75">
      <c r="B35" s="74">
        <v>7</v>
      </c>
      <c r="C35" s="3">
        <v>70.37</v>
      </c>
      <c r="D35" s="3">
        <v>22.22</v>
      </c>
      <c r="E35" s="3">
        <v>80</v>
      </c>
      <c r="F35" s="3">
        <v>84.375</v>
      </c>
      <c r="G35" s="3">
        <v>83.75</v>
      </c>
      <c r="H35" s="3">
        <v>92.13</v>
      </c>
      <c r="I35" s="3">
        <v>0.17</v>
      </c>
      <c r="J35" s="79">
        <v>1</v>
      </c>
      <c r="K35" s="79">
        <v>1</v>
      </c>
      <c r="L35" s="79">
        <v>1</v>
      </c>
      <c r="M35" s="79">
        <v>1</v>
      </c>
      <c r="N35" s="79">
        <v>1</v>
      </c>
      <c r="O35" s="79">
        <v>1</v>
      </c>
      <c r="P35" s="79">
        <v>1</v>
      </c>
    </row>
    <row r="36" spans="2:16" ht="12.75">
      <c r="B36" s="74">
        <v>6</v>
      </c>
      <c r="C36" s="3">
        <v>70.37</v>
      </c>
      <c r="D36" s="3">
        <v>22.22</v>
      </c>
      <c r="E36" s="3">
        <v>80</v>
      </c>
      <c r="F36" s="3">
        <v>84.38</v>
      </c>
      <c r="G36" s="3">
        <v>67</v>
      </c>
      <c r="H36" s="3">
        <v>92.23</v>
      </c>
      <c r="I36" s="3">
        <v>0.1659</v>
      </c>
      <c r="J36" s="79">
        <v>1</v>
      </c>
      <c r="K36" s="79">
        <v>1</v>
      </c>
      <c r="L36" s="79">
        <v>1</v>
      </c>
      <c r="M36" s="79">
        <v>1</v>
      </c>
      <c r="N36" s="79">
        <v>0</v>
      </c>
      <c r="O36" s="79">
        <v>1</v>
      </c>
      <c r="P36" s="79">
        <v>1</v>
      </c>
    </row>
    <row r="37" spans="2:16" ht="12.75">
      <c r="B37" s="74">
        <v>6</v>
      </c>
      <c r="C37" s="3">
        <v>70.37</v>
      </c>
      <c r="D37" s="3">
        <v>3.7</v>
      </c>
      <c r="E37" s="3">
        <v>80</v>
      </c>
      <c r="F37" s="3">
        <v>84.38</v>
      </c>
      <c r="G37" s="3">
        <v>83.75</v>
      </c>
      <c r="H37" s="3">
        <v>92.16</v>
      </c>
      <c r="I37" s="3">
        <v>0.167</v>
      </c>
      <c r="J37" s="79">
        <v>1</v>
      </c>
      <c r="K37" s="79">
        <v>0</v>
      </c>
      <c r="L37" s="79">
        <v>1</v>
      </c>
      <c r="M37" s="79">
        <v>1</v>
      </c>
      <c r="N37" s="79">
        <v>1</v>
      </c>
      <c r="O37" s="79">
        <v>1</v>
      </c>
      <c r="P37" s="79">
        <v>1</v>
      </c>
    </row>
    <row r="38" spans="2:16" ht="12.75">
      <c r="B38" s="74">
        <v>7</v>
      </c>
      <c r="C38" s="3">
        <v>70.37</v>
      </c>
      <c r="D38" s="3">
        <v>22.22</v>
      </c>
      <c r="E38" s="3">
        <v>80</v>
      </c>
      <c r="F38" s="3">
        <v>84.38</v>
      </c>
      <c r="G38" s="3">
        <v>83.75</v>
      </c>
      <c r="H38" s="3">
        <v>92.29</v>
      </c>
      <c r="I38" s="3">
        <v>0.17</v>
      </c>
      <c r="J38" s="79">
        <v>1</v>
      </c>
      <c r="K38" s="79">
        <v>1</v>
      </c>
      <c r="L38" s="79">
        <v>1</v>
      </c>
      <c r="M38" s="79">
        <v>1</v>
      </c>
      <c r="N38" s="79">
        <v>1</v>
      </c>
      <c r="O38" s="79">
        <v>1</v>
      </c>
      <c r="P38" s="79">
        <v>1</v>
      </c>
    </row>
    <row r="39" spans="2:16" ht="12.75">
      <c r="B39" s="74">
        <v>7</v>
      </c>
      <c r="C39" s="3">
        <v>70.37</v>
      </c>
      <c r="D39" s="3">
        <v>22.22</v>
      </c>
      <c r="E39" s="3">
        <v>80</v>
      </c>
      <c r="F39" s="3">
        <v>84.38</v>
      </c>
      <c r="G39" s="3">
        <v>83.75</v>
      </c>
      <c r="H39" s="3">
        <v>92.1</v>
      </c>
      <c r="I39" s="3">
        <v>0.17</v>
      </c>
      <c r="J39" s="79">
        <v>1</v>
      </c>
      <c r="K39" s="79">
        <v>1</v>
      </c>
      <c r="L39" s="79">
        <v>1</v>
      </c>
      <c r="M39" s="79">
        <v>1</v>
      </c>
      <c r="N39" s="79">
        <v>1</v>
      </c>
      <c r="O39" s="79">
        <v>1</v>
      </c>
      <c r="P39" s="79">
        <v>1</v>
      </c>
    </row>
    <row r="40" spans="2:16" ht="12.75">
      <c r="B40" s="74">
        <v>7</v>
      </c>
      <c r="C40" s="3">
        <v>70.37</v>
      </c>
      <c r="D40" s="3">
        <v>22.22</v>
      </c>
      <c r="E40" s="3">
        <v>80</v>
      </c>
      <c r="F40" s="3">
        <v>84.38</v>
      </c>
      <c r="G40" s="3">
        <v>83.76</v>
      </c>
      <c r="H40" s="3">
        <v>91.97</v>
      </c>
      <c r="I40" s="3">
        <v>0.17</v>
      </c>
      <c r="J40" s="79">
        <v>1</v>
      </c>
      <c r="K40" s="79">
        <v>1</v>
      </c>
      <c r="L40" s="79">
        <v>1</v>
      </c>
      <c r="M40" s="79">
        <v>1</v>
      </c>
      <c r="N40" s="79">
        <v>1</v>
      </c>
      <c r="O40" s="79">
        <v>1</v>
      </c>
      <c r="P40" s="79">
        <v>1</v>
      </c>
    </row>
    <row r="41" spans="2:16" ht="12.75">
      <c r="B41" s="74">
        <v>6</v>
      </c>
      <c r="C41" s="3">
        <v>70.37</v>
      </c>
      <c r="D41" s="3">
        <v>22.22</v>
      </c>
      <c r="E41" s="3">
        <v>80</v>
      </c>
      <c r="F41" s="3">
        <v>84.38</v>
      </c>
      <c r="G41" s="3">
        <v>83.75</v>
      </c>
      <c r="H41" s="3">
        <v>92.05</v>
      </c>
      <c r="I41" s="3">
        <v>0.57</v>
      </c>
      <c r="J41" s="79">
        <v>1</v>
      </c>
      <c r="K41" s="79">
        <v>1</v>
      </c>
      <c r="L41" s="79">
        <v>1</v>
      </c>
      <c r="M41" s="79">
        <v>1</v>
      </c>
      <c r="N41" s="79">
        <v>1</v>
      </c>
      <c r="O41" s="79">
        <v>1</v>
      </c>
      <c r="P41" s="79">
        <v>0</v>
      </c>
    </row>
    <row r="42" spans="2:16" ht="12.75">
      <c r="B42" s="74">
        <v>5</v>
      </c>
      <c r="C42" s="3">
        <v>70</v>
      </c>
      <c r="D42" s="3">
        <v>22</v>
      </c>
      <c r="E42" s="3">
        <v>80</v>
      </c>
      <c r="F42" s="3">
        <v>84.38</v>
      </c>
      <c r="G42" s="3">
        <v>67</v>
      </c>
      <c r="H42" s="3">
        <v>92.15</v>
      </c>
      <c r="I42" s="3">
        <v>0.0017</v>
      </c>
      <c r="J42" s="79">
        <v>1</v>
      </c>
      <c r="K42" s="79">
        <v>1</v>
      </c>
      <c r="L42" s="79">
        <v>1</v>
      </c>
      <c r="M42" s="79">
        <v>1</v>
      </c>
      <c r="N42" s="79">
        <v>0</v>
      </c>
      <c r="O42" s="79">
        <v>1</v>
      </c>
      <c r="P42" s="79">
        <v>0</v>
      </c>
    </row>
    <row r="43" spans="2:16" ht="12.75">
      <c r="B43" s="74">
        <v>6</v>
      </c>
      <c r="C43" s="3">
        <v>70.37</v>
      </c>
      <c r="D43" s="3">
        <v>22.22</v>
      </c>
      <c r="E43" s="3">
        <v>80</v>
      </c>
      <c r="F43" s="3">
        <v>67.5</v>
      </c>
      <c r="G43" s="3">
        <v>83.75</v>
      </c>
      <c r="H43" s="3">
        <v>92.27</v>
      </c>
      <c r="I43" s="3">
        <v>0.17</v>
      </c>
      <c r="J43" s="79">
        <v>1</v>
      </c>
      <c r="K43" s="79">
        <v>1</v>
      </c>
      <c r="L43" s="79">
        <v>1</v>
      </c>
      <c r="M43" s="79">
        <v>0</v>
      </c>
      <c r="N43" s="79">
        <v>1</v>
      </c>
      <c r="O43" s="79">
        <v>1</v>
      </c>
      <c r="P43" s="79">
        <v>1</v>
      </c>
    </row>
    <row r="44" spans="2:16" ht="12.75">
      <c r="B44" s="74">
        <v>7</v>
      </c>
      <c r="C44" s="3">
        <v>70.37</v>
      </c>
      <c r="D44" s="3">
        <v>22.22</v>
      </c>
      <c r="E44" s="3">
        <v>80</v>
      </c>
      <c r="F44" s="3">
        <v>84.38</v>
      </c>
      <c r="G44" s="3">
        <v>83.75</v>
      </c>
      <c r="H44" s="3">
        <v>92.24</v>
      </c>
      <c r="I44" s="3">
        <v>0.17</v>
      </c>
      <c r="J44" s="79">
        <v>1</v>
      </c>
      <c r="K44" s="79">
        <v>1</v>
      </c>
      <c r="L44" s="79">
        <v>1</v>
      </c>
      <c r="M44" s="79">
        <v>1</v>
      </c>
      <c r="N44" s="79">
        <v>1</v>
      </c>
      <c r="O44" s="79">
        <v>1</v>
      </c>
      <c r="P44" s="79">
        <v>1</v>
      </c>
    </row>
    <row r="45" spans="2:16" ht="12.75">
      <c r="B45" s="74">
        <v>7</v>
      </c>
      <c r="C45" s="3">
        <v>70.37</v>
      </c>
      <c r="D45" s="3">
        <v>22.22</v>
      </c>
      <c r="E45" s="3">
        <v>80</v>
      </c>
      <c r="F45" s="3">
        <v>84.38</v>
      </c>
      <c r="G45" s="3">
        <v>83.75</v>
      </c>
      <c r="H45" s="3">
        <v>92.16</v>
      </c>
      <c r="I45" s="3">
        <v>0.17</v>
      </c>
      <c r="J45" s="79">
        <v>1</v>
      </c>
      <c r="K45" s="79">
        <v>1</v>
      </c>
      <c r="L45" s="79">
        <v>1</v>
      </c>
      <c r="M45" s="79">
        <v>1</v>
      </c>
      <c r="N45" s="79">
        <v>1</v>
      </c>
      <c r="O45" s="79">
        <v>1</v>
      </c>
      <c r="P45" s="79">
        <v>1</v>
      </c>
    </row>
    <row r="46" spans="2:16" ht="12.75">
      <c r="B46" s="74">
        <v>7</v>
      </c>
      <c r="C46" s="3">
        <v>70.37</v>
      </c>
      <c r="D46" s="3">
        <v>22.22</v>
      </c>
      <c r="E46" s="3">
        <v>80</v>
      </c>
      <c r="F46" s="3">
        <v>84.37</v>
      </c>
      <c r="G46" s="3">
        <v>83.75</v>
      </c>
      <c r="H46" s="3">
        <v>92.21</v>
      </c>
      <c r="I46" s="3">
        <v>0.17</v>
      </c>
      <c r="J46" s="79">
        <v>1</v>
      </c>
      <c r="K46" s="79">
        <v>1</v>
      </c>
      <c r="L46" s="79">
        <v>1</v>
      </c>
      <c r="M46" s="79">
        <v>1</v>
      </c>
      <c r="N46" s="79">
        <v>1</v>
      </c>
      <c r="O46" s="79">
        <v>1</v>
      </c>
      <c r="P46" s="79">
        <v>1</v>
      </c>
    </row>
    <row r="47" spans="2:16" ht="12.75">
      <c r="B47" s="74">
        <v>7</v>
      </c>
      <c r="C47" s="3">
        <v>70.37</v>
      </c>
      <c r="D47" s="3">
        <v>22.22</v>
      </c>
      <c r="E47" s="3">
        <v>80</v>
      </c>
      <c r="F47" s="3">
        <v>84.38</v>
      </c>
      <c r="G47" s="3">
        <v>83.75</v>
      </c>
      <c r="H47" s="3">
        <v>92.33</v>
      </c>
      <c r="I47" s="3">
        <v>0.16</v>
      </c>
      <c r="J47" s="79">
        <v>1</v>
      </c>
      <c r="K47" s="79">
        <v>1</v>
      </c>
      <c r="L47" s="79">
        <v>1</v>
      </c>
      <c r="M47" s="79">
        <v>1</v>
      </c>
      <c r="N47" s="79">
        <v>1</v>
      </c>
      <c r="O47" s="79">
        <v>1</v>
      </c>
      <c r="P47" s="79">
        <v>1</v>
      </c>
    </row>
    <row r="48" spans="2:16" ht="12.75">
      <c r="B48" s="74">
        <v>7</v>
      </c>
      <c r="C48" s="3">
        <v>70.3704</v>
      </c>
      <c r="D48" s="3">
        <v>22.2222</v>
      </c>
      <c r="E48" s="3">
        <v>80</v>
      </c>
      <c r="F48" s="3">
        <v>84.375</v>
      </c>
      <c r="G48" s="3">
        <v>83.75</v>
      </c>
      <c r="H48" s="3">
        <v>92.122</v>
      </c>
      <c r="I48" s="3">
        <v>0.167</v>
      </c>
      <c r="J48" s="79">
        <v>1</v>
      </c>
      <c r="K48" s="79">
        <v>1</v>
      </c>
      <c r="L48" s="79">
        <v>1</v>
      </c>
      <c r="M48" s="79">
        <v>1</v>
      </c>
      <c r="N48" s="79">
        <v>1</v>
      </c>
      <c r="O48" s="79">
        <v>1</v>
      </c>
      <c r="P48" s="79">
        <v>1</v>
      </c>
    </row>
    <row r="49" spans="2:16" ht="12.75">
      <c r="B49" s="74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</row>
    <row r="50" spans="2:16" ht="12.75">
      <c r="B50" s="74">
        <v>4</v>
      </c>
      <c r="C50" s="3">
        <v>70.37</v>
      </c>
      <c r="D50" s="3">
        <v>25.81</v>
      </c>
      <c r="E50" s="3">
        <v>80</v>
      </c>
      <c r="F50" s="3">
        <v>84.38</v>
      </c>
      <c r="G50" s="3">
        <v>64</v>
      </c>
      <c r="H50" s="3">
        <v>91.54</v>
      </c>
      <c r="I50" s="3">
        <v>0.1724</v>
      </c>
      <c r="J50" s="79">
        <v>1</v>
      </c>
      <c r="K50" s="79">
        <v>0</v>
      </c>
      <c r="L50" s="79">
        <v>1</v>
      </c>
      <c r="M50" s="79">
        <v>1</v>
      </c>
      <c r="N50" s="79">
        <v>0</v>
      </c>
      <c r="O50" s="79">
        <v>0</v>
      </c>
      <c r="P50" s="79">
        <v>1</v>
      </c>
    </row>
    <row r="51" spans="2:16" ht="12.75">
      <c r="B51" s="74">
        <v>7</v>
      </c>
      <c r="C51" s="3">
        <v>70.37</v>
      </c>
      <c r="D51" s="3">
        <v>22.22</v>
      </c>
      <c r="E51" s="3">
        <v>80</v>
      </c>
      <c r="F51" s="3">
        <v>84.38</v>
      </c>
      <c r="G51" s="3">
        <v>83.75</v>
      </c>
      <c r="H51" s="3">
        <v>92.14</v>
      </c>
      <c r="I51" s="3">
        <v>0.1668</v>
      </c>
      <c r="J51" s="79">
        <v>1</v>
      </c>
      <c r="K51" s="79">
        <v>1</v>
      </c>
      <c r="L51" s="79">
        <v>1</v>
      </c>
      <c r="M51" s="79">
        <v>1</v>
      </c>
      <c r="N51" s="79">
        <v>1</v>
      </c>
      <c r="O51" s="79">
        <v>1</v>
      </c>
      <c r="P51" s="79">
        <v>1</v>
      </c>
    </row>
    <row r="52" spans="2:16" ht="12.75">
      <c r="B52" s="74">
        <v>7</v>
      </c>
      <c r="C52" s="3">
        <v>70.37</v>
      </c>
      <c r="D52" s="3">
        <v>22.22</v>
      </c>
      <c r="E52" s="3">
        <v>80</v>
      </c>
      <c r="F52" s="3">
        <v>84.38</v>
      </c>
      <c r="G52" s="3">
        <v>83.75</v>
      </c>
      <c r="H52" s="3">
        <v>92.19</v>
      </c>
      <c r="I52" s="3">
        <v>0.17</v>
      </c>
      <c r="J52" s="79">
        <v>1</v>
      </c>
      <c r="K52" s="79">
        <v>1</v>
      </c>
      <c r="L52" s="79">
        <v>1</v>
      </c>
      <c r="M52" s="79">
        <v>1</v>
      </c>
      <c r="N52" s="79">
        <v>1</v>
      </c>
      <c r="O52" s="79">
        <v>1</v>
      </c>
      <c r="P52" s="79">
        <v>1</v>
      </c>
    </row>
    <row r="53" spans="2:16" ht="12.75">
      <c r="B53" s="74">
        <v>7</v>
      </c>
      <c r="C53" s="3">
        <v>70.37</v>
      </c>
      <c r="D53" s="3">
        <v>22.22</v>
      </c>
      <c r="E53" s="3">
        <v>80</v>
      </c>
      <c r="F53" s="3">
        <v>84.375</v>
      </c>
      <c r="G53" s="3">
        <v>83.75</v>
      </c>
      <c r="H53" s="3">
        <v>92.293</v>
      </c>
      <c r="I53" s="3">
        <v>0.1653</v>
      </c>
      <c r="J53" s="79">
        <v>1</v>
      </c>
      <c r="K53" s="79">
        <v>1</v>
      </c>
      <c r="L53" s="79">
        <v>1</v>
      </c>
      <c r="M53" s="79">
        <v>1</v>
      </c>
      <c r="N53" s="79">
        <v>1</v>
      </c>
      <c r="O53" s="79">
        <v>1</v>
      </c>
      <c r="P53" s="79">
        <v>1</v>
      </c>
    </row>
    <row r="54" spans="2:16" ht="12.75">
      <c r="B54" s="74">
        <v>4</v>
      </c>
      <c r="C54" s="3">
        <v>96.3</v>
      </c>
      <c r="D54" s="3">
        <v>3.65</v>
      </c>
      <c r="E54" s="3">
        <v>80</v>
      </c>
      <c r="F54" s="3">
        <v>84.38</v>
      </c>
      <c r="G54" s="3">
        <v>67.2</v>
      </c>
      <c r="H54" s="3">
        <v>92.2</v>
      </c>
      <c r="I54" s="3">
        <v>0.17</v>
      </c>
      <c r="J54" s="79">
        <v>0</v>
      </c>
      <c r="K54" s="79">
        <v>0</v>
      </c>
      <c r="L54" s="79">
        <v>1</v>
      </c>
      <c r="M54" s="79">
        <v>1</v>
      </c>
      <c r="N54" s="79">
        <v>0</v>
      </c>
      <c r="O54" s="79">
        <v>1</v>
      </c>
      <c r="P54" s="79">
        <v>1</v>
      </c>
    </row>
    <row r="55" spans="2:16" ht="12.75">
      <c r="B55" s="74">
        <v>6</v>
      </c>
      <c r="C55" s="3">
        <v>70.03</v>
      </c>
      <c r="D55" s="3">
        <v>21.78</v>
      </c>
      <c r="E55" s="3">
        <v>80</v>
      </c>
      <c r="F55" s="3">
        <v>84.38</v>
      </c>
      <c r="G55" s="3">
        <v>83.75</v>
      </c>
      <c r="H55" s="3">
        <v>92.17</v>
      </c>
      <c r="I55" s="3">
        <v>0.17</v>
      </c>
      <c r="J55" s="79">
        <v>1</v>
      </c>
      <c r="K55" s="79">
        <v>0</v>
      </c>
      <c r="L55" s="79">
        <v>1</v>
      </c>
      <c r="M55" s="79">
        <v>1</v>
      </c>
      <c r="N55" s="79">
        <v>1</v>
      </c>
      <c r="O55" s="79">
        <v>1</v>
      </c>
      <c r="P55" s="79">
        <v>1</v>
      </c>
    </row>
    <row r="56" spans="2:16" ht="12.75">
      <c r="B56" s="74">
        <v>5</v>
      </c>
      <c r="C56" s="3">
        <v>70.4</v>
      </c>
      <c r="D56" s="3">
        <v>22.2</v>
      </c>
      <c r="E56" s="3">
        <v>80</v>
      </c>
      <c r="F56" s="3">
        <v>84.4</v>
      </c>
      <c r="G56" s="3">
        <v>94.95</v>
      </c>
      <c r="H56" s="3">
        <v>73.04</v>
      </c>
      <c r="I56" s="3">
        <v>0.28</v>
      </c>
      <c r="J56" s="79">
        <v>1</v>
      </c>
      <c r="K56" s="79">
        <v>1</v>
      </c>
      <c r="L56" s="79">
        <v>1</v>
      </c>
      <c r="M56" s="79">
        <v>1</v>
      </c>
      <c r="N56" s="79">
        <v>0</v>
      </c>
      <c r="O56" s="79">
        <v>0</v>
      </c>
      <c r="P56" s="79">
        <v>1</v>
      </c>
    </row>
    <row r="57" spans="2:16" ht="12.75">
      <c r="B57" s="74">
        <v>6</v>
      </c>
      <c r="C57" s="3">
        <v>70.37</v>
      </c>
      <c r="D57" s="3">
        <v>22.22</v>
      </c>
      <c r="E57" s="3">
        <v>80</v>
      </c>
      <c r="F57" s="3">
        <v>84.38</v>
      </c>
      <c r="G57" s="3">
        <v>77.89</v>
      </c>
      <c r="H57" s="3">
        <v>92.15</v>
      </c>
      <c r="I57" s="3">
        <v>0.167</v>
      </c>
      <c r="J57" s="79">
        <v>1</v>
      </c>
      <c r="K57" s="79">
        <v>1</v>
      </c>
      <c r="L57" s="79">
        <v>1</v>
      </c>
      <c r="M57" s="79">
        <v>1</v>
      </c>
      <c r="N57" s="79">
        <v>0</v>
      </c>
      <c r="O57" s="79">
        <v>1</v>
      </c>
      <c r="P57" s="79">
        <v>1</v>
      </c>
    </row>
    <row r="58" spans="2:16" ht="12.75">
      <c r="B58" s="74">
        <v>7</v>
      </c>
      <c r="C58" s="3">
        <v>70.4</v>
      </c>
      <c r="D58" s="3">
        <v>22.2</v>
      </c>
      <c r="E58" s="3">
        <v>80</v>
      </c>
      <c r="F58" s="3">
        <v>84.4</v>
      </c>
      <c r="G58" s="3">
        <v>83.8</v>
      </c>
      <c r="H58" s="3">
        <v>92.2</v>
      </c>
      <c r="I58" s="3">
        <v>0.17</v>
      </c>
      <c r="J58" s="79">
        <v>1</v>
      </c>
      <c r="K58" s="79">
        <v>1</v>
      </c>
      <c r="L58" s="79">
        <v>1</v>
      </c>
      <c r="M58" s="79">
        <v>1</v>
      </c>
      <c r="N58" s="79">
        <v>1</v>
      </c>
      <c r="O58" s="79">
        <v>1</v>
      </c>
      <c r="P58" s="79">
        <v>1</v>
      </c>
    </row>
    <row r="59" spans="2:16" ht="12.75">
      <c r="B59" s="74">
        <v>7</v>
      </c>
      <c r="C59" s="3">
        <v>70.37</v>
      </c>
      <c r="D59" s="3">
        <v>22.22</v>
      </c>
      <c r="E59" s="3">
        <v>80</v>
      </c>
      <c r="F59" s="3">
        <v>84.38</v>
      </c>
      <c r="G59" s="3">
        <v>83.75</v>
      </c>
      <c r="H59" s="3">
        <v>92.14</v>
      </c>
      <c r="I59" s="3">
        <v>0.17</v>
      </c>
      <c r="J59" s="79">
        <v>1</v>
      </c>
      <c r="K59" s="79">
        <v>1</v>
      </c>
      <c r="L59" s="79">
        <v>1</v>
      </c>
      <c r="M59" s="79">
        <v>1</v>
      </c>
      <c r="N59" s="79">
        <v>1</v>
      </c>
      <c r="O59" s="79">
        <v>1</v>
      </c>
      <c r="P59" s="79">
        <v>1</v>
      </c>
    </row>
    <row r="60" spans="2:16" ht="12.75">
      <c r="B60" s="74">
        <v>7</v>
      </c>
      <c r="C60" s="3">
        <v>70.37</v>
      </c>
      <c r="D60" s="3">
        <v>22.22</v>
      </c>
      <c r="E60" s="3">
        <v>80</v>
      </c>
      <c r="F60" s="3">
        <v>84.38</v>
      </c>
      <c r="G60" s="3">
        <v>83.75</v>
      </c>
      <c r="H60" s="3">
        <v>92.24</v>
      </c>
      <c r="I60" s="3">
        <v>0.17</v>
      </c>
      <c r="J60" s="79">
        <v>1</v>
      </c>
      <c r="K60" s="79">
        <v>1</v>
      </c>
      <c r="L60" s="79">
        <v>1</v>
      </c>
      <c r="M60" s="79">
        <v>1</v>
      </c>
      <c r="N60" s="79">
        <v>1</v>
      </c>
      <c r="O60" s="79">
        <v>1</v>
      </c>
      <c r="P60" s="79">
        <v>1</v>
      </c>
    </row>
    <row r="61" spans="2:16" ht="12.75">
      <c r="B61" s="74">
        <v>7</v>
      </c>
      <c r="C61" s="3">
        <v>70.37</v>
      </c>
      <c r="D61" s="3">
        <v>22.22</v>
      </c>
      <c r="E61" s="3">
        <v>80</v>
      </c>
      <c r="F61" s="3">
        <v>84.375</v>
      </c>
      <c r="G61" s="3">
        <v>83.75</v>
      </c>
      <c r="H61" s="3">
        <v>92.16</v>
      </c>
      <c r="I61" s="3">
        <v>0.17</v>
      </c>
      <c r="J61" s="79">
        <v>1</v>
      </c>
      <c r="K61" s="79">
        <v>1</v>
      </c>
      <c r="L61" s="79">
        <v>1</v>
      </c>
      <c r="M61" s="79">
        <v>1</v>
      </c>
      <c r="N61" s="79">
        <v>1</v>
      </c>
      <c r="O61" s="79">
        <v>1</v>
      </c>
      <c r="P61" s="79">
        <v>1</v>
      </c>
    </row>
    <row r="62" spans="2:16" ht="12.75">
      <c r="B62" s="74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</row>
    <row r="63" spans="2:16" ht="12.75">
      <c r="B63" s="74">
        <v>7</v>
      </c>
      <c r="C63" s="3">
        <v>70.37</v>
      </c>
      <c r="D63" s="3">
        <v>22.22</v>
      </c>
      <c r="E63" s="3">
        <v>80</v>
      </c>
      <c r="F63" s="3">
        <v>84.375</v>
      </c>
      <c r="G63" s="3">
        <v>83.75</v>
      </c>
      <c r="H63" s="3">
        <v>92.11</v>
      </c>
      <c r="I63" s="3">
        <v>0.17</v>
      </c>
      <c r="J63" s="79">
        <v>1</v>
      </c>
      <c r="K63" s="79">
        <v>1</v>
      </c>
      <c r="L63" s="79">
        <v>1</v>
      </c>
      <c r="M63" s="79">
        <v>1</v>
      </c>
      <c r="N63" s="79">
        <v>1</v>
      </c>
      <c r="O63" s="79">
        <v>1</v>
      </c>
      <c r="P63" s="79">
        <v>1</v>
      </c>
    </row>
    <row r="64" spans="2:16" ht="12.75">
      <c r="B64" s="74">
        <v>7</v>
      </c>
      <c r="C64" s="3">
        <v>70.37</v>
      </c>
      <c r="D64" s="3">
        <v>22.22</v>
      </c>
      <c r="E64" s="3">
        <v>80</v>
      </c>
      <c r="F64" s="3">
        <v>84.38</v>
      </c>
      <c r="G64" s="3">
        <v>83.75</v>
      </c>
      <c r="H64" s="3">
        <v>92.25</v>
      </c>
      <c r="I64" s="3">
        <v>0.17</v>
      </c>
      <c r="J64" s="79">
        <v>1</v>
      </c>
      <c r="K64" s="79">
        <v>1</v>
      </c>
      <c r="L64" s="79">
        <v>1</v>
      </c>
      <c r="M64" s="79">
        <v>1</v>
      </c>
      <c r="N64" s="79">
        <v>1</v>
      </c>
      <c r="O64" s="79">
        <v>1</v>
      </c>
      <c r="P64" s="79">
        <v>1</v>
      </c>
    </row>
    <row r="65" spans="2:16" ht="12.75">
      <c r="B65" s="74"/>
      <c r="C65"/>
      <c r="D65"/>
      <c r="E65"/>
      <c r="F65"/>
      <c r="G65"/>
      <c r="H65"/>
      <c r="I65"/>
      <c r="J65" s="79"/>
      <c r="K65" s="79"/>
      <c r="L65" s="79"/>
      <c r="M65" s="79"/>
      <c r="N65" s="79"/>
      <c r="O65" s="79"/>
      <c r="P65" s="79"/>
    </row>
  </sheetData>
  <sheetProtection/>
  <mergeCells count="3">
    <mergeCell ref="C5:D5"/>
    <mergeCell ref="C6:D6"/>
    <mergeCell ref="B1:H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P11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15" ht="12.75">
      <c r="B2" s="3" t="s">
        <v>23</v>
      </c>
      <c r="D2" s="3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57</v>
      </c>
      <c r="K2" s="3"/>
      <c r="L2" s="3"/>
      <c r="M2" s="3"/>
      <c r="N2" s="3"/>
      <c r="O2" s="3"/>
    </row>
    <row r="3" spans="2:15" ht="12.75">
      <c r="B3" s="3">
        <f>SUM(C9:O9)</f>
        <v>52</v>
      </c>
      <c r="C3" s="3"/>
      <c r="D3" s="43">
        <v>47</v>
      </c>
      <c r="E3" s="3">
        <v>42</v>
      </c>
      <c r="F3" s="3">
        <v>51</v>
      </c>
      <c r="G3" s="3">
        <v>50</v>
      </c>
      <c r="H3" s="3">
        <v>39</v>
      </c>
      <c r="I3" s="3">
        <v>47</v>
      </c>
      <c r="J3" s="3">
        <v>48</v>
      </c>
      <c r="K3" s="3"/>
      <c r="L3" s="3"/>
      <c r="M3" s="3"/>
      <c r="N3" s="3"/>
      <c r="O3" s="3"/>
    </row>
    <row r="4" spans="3:15" ht="12.75">
      <c r="C4" s="3"/>
      <c r="D4" s="37">
        <f aca="true" t="shared" si="0" ref="D4:J4">D3/$B$3</f>
        <v>0.9038461538461539</v>
      </c>
      <c r="E4" s="37">
        <f t="shared" si="0"/>
        <v>0.8076923076923077</v>
      </c>
      <c r="F4" s="37">
        <f t="shared" si="0"/>
        <v>0.9807692307692307</v>
      </c>
      <c r="G4" s="37">
        <f t="shared" si="0"/>
        <v>0.9615384615384616</v>
      </c>
      <c r="H4" s="37">
        <f t="shared" si="0"/>
        <v>0.75</v>
      </c>
      <c r="I4" s="37">
        <f t="shared" si="0"/>
        <v>0.9038461538461539</v>
      </c>
      <c r="J4" s="37">
        <f t="shared" si="0"/>
        <v>0.9230769230769231</v>
      </c>
      <c r="K4" s="37"/>
      <c r="L4" s="37"/>
      <c r="M4" s="37"/>
      <c r="N4" s="37"/>
      <c r="O4" s="37"/>
    </row>
    <row r="5" spans="3:14" ht="12.75">
      <c r="C5" s="3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3:10" ht="12.75">
      <c r="C6" s="3"/>
      <c r="D6" s="3"/>
      <c r="E6" s="3"/>
      <c r="F6" s="3"/>
      <c r="G6" s="3"/>
      <c r="H6" s="3"/>
      <c r="I6" s="3"/>
      <c r="J6" s="3"/>
    </row>
    <row r="7" spans="2:15" ht="12.75">
      <c r="B7" s="43" t="s">
        <v>88</v>
      </c>
      <c r="C7" s="43" t="s">
        <v>58</v>
      </c>
      <c r="D7" s="43" t="s">
        <v>59</v>
      </c>
      <c r="E7" s="43" t="s">
        <v>60</v>
      </c>
      <c r="F7" s="43" t="s">
        <v>61</v>
      </c>
      <c r="G7" s="43" t="s">
        <v>62</v>
      </c>
      <c r="H7" s="43" t="s">
        <v>63</v>
      </c>
      <c r="I7" s="43" t="s">
        <v>64</v>
      </c>
      <c r="J7" s="43" t="s">
        <v>65</v>
      </c>
      <c r="K7" s="43"/>
      <c r="L7" s="43"/>
      <c r="M7" s="43"/>
      <c r="N7" s="43"/>
      <c r="O7" s="43"/>
    </row>
    <row r="8" spans="2:10" ht="12.75">
      <c r="C8" s="3"/>
      <c r="D8" s="3"/>
      <c r="E8" s="3"/>
      <c r="F8" s="3"/>
      <c r="G8" s="3"/>
      <c r="H8" s="3"/>
      <c r="I8" s="3"/>
      <c r="J8" s="3"/>
    </row>
    <row r="9" spans="2:15" ht="12.75">
      <c r="B9" s="44">
        <v>2</v>
      </c>
      <c r="C9" s="3">
        <v>0</v>
      </c>
      <c r="D9" s="3">
        <v>0</v>
      </c>
      <c r="E9" s="3">
        <v>0</v>
      </c>
      <c r="F9" s="3">
        <v>0</v>
      </c>
      <c r="G9" s="3">
        <v>3</v>
      </c>
      <c r="H9" s="3">
        <v>9</v>
      </c>
      <c r="I9" s="3">
        <v>13</v>
      </c>
      <c r="J9" s="3">
        <v>27</v>
      </c>
      <c r="K9" s="44"/>
      <c r="L9" s="44"/>
      <c r="M9" s="44"/>
      <c r="N9" s="44"/>
      <c r="O9" s="44"/>
    </row>
    <row r="10" spans="2:16" ht="12.75">
      <c r="B10" s="45">
        <f>B9/(B9+B3)</f>
        <v>0.037037037037037035</v>
      </c>
      <c r="C10" s="45">
        <f aca="true" t="shared" si="1" ref="C10:J10">C9/$B$3</f>
        <v>0</v>
      </c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0.057692307692307696</v>
      </c>
      <c r="H10" s="45">
        <f t="shared" si="1"/>
        <v>0.17307692307692307</v>
      </c>
      <c r="I10" s="45">
        <f t="shared" si="1"/>
        <v>0.25</v>
      </c>
      <c r="J10" s="45">
        <f t="shared" si="1"/>
        <v>0.5192307692307693</v>
      </c>
      <c r="K10" s="45"/>
      <c r="L10" s="45"/>
      <c r="M10" s="45"/>
      <c r="N10" s="45"/>
      <c r="O10" s="45"/>
      <c r="P10" s="2"/>
    </row>
    <row r="11" ht="12.75">
      <c r="C11" s="4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2005-09-27T16:27:17Z</dcterms:created>
  <dcterms:modified xsi:type="dcterms:W3CDTF">2012-10-08T07:00:32Z</dcterms:modified>
  <cp:category/>
  <cp:version/>
  <cp:contentType/>
  <cp:contentStatus/>
</cp:coreProperties>
</file>