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1640" activeTab="0"/>
  </bookViews>
  <sheets>
    <sheet name="Running" sheetId="1" r:id="rId1"/>
    <sheet name="Sim1" sheetId="2" r:id="rId2"/>
    <sheet name="Rolling Low" sheetId="3" r:id="rId3"/>
    <sheet name="Sim2" sheetId="4" r:id="rId4"/>
    <sheet name="Umbrellas" sheetId="5" r:id="rId5"/>
    <sheet name="Sim3" sheetId="6" r:id="rId6"/>
    <sheet name="Selling Out" sheetId="7" r:id="rId7"/>
    <sheet name="Sim4" sheetId="8" r:id="rId8"/>
  </sheets>
  <definedNames/>
  <calcPr calcMode="manual" fullCalcOnLoad="1"/>
</workbook>
</file>

<file path=xl/sharedStrings.xml><?xml version="1.0" encoding="utf-8"?>
<sst xmlns="http://schemas.openxmlformats.org/spreadsheetml/2006/main" count="166" uniqueCount="118">
  <si>
    <t>The length of time Fred takes to run up the neighborhood hill in the morning</t>
  </si>
  <si>
    <t>is normally distributed with a mean of 20 minutes and a standard deviation of</t>
  </si>
  <si>
    <t>1 minute. The time it takes him to run back down is independent of the time</t>
  </si>
  <si>
    <t>up, and varies normally with a mean of 14 minutes and a standard deviation</t>
  </si>
  <si>
    <t>of 45 seconds.</t>
  </si>
  <si>
    <t>Obviously, his expected roundtrip time is 34 minutes. Verify this using</t>
  </si>
  <si>
    <t>simulation.</t>
  </si>
  <si>
    <t>What's the probability that he completes today's roundtrip in less than 35</t>
  </si>
  <si>
    <t>minutes?</t>
  </si>
  <si>
    <t>Umbrellas Unlimited of Chicago, Inc., is wondering when to place a new order</t>
  </si>
  <si>
    <t>with their Thai supplier of hand-painted wood umbrellas. Weekly demand for</t>
  </si>
  <si>
    <t>their Thai umbrellas varies normally (and independently from week to week),</t>
  </si>
  <si>
    <t xml:space="preserve">with a mean of 300 and a standard deviation of 30. </t>
  </si>
  <si>
    <t>From the time they place their order, until it is delivered by boat, clears</t>
  </si>
  <si>
    <t>customs, and reaches their warehouse, varies normally with a mean of 12</t>
  </si>
  <si>
    <t>weeks and a standard deviation of 2 weeks.</t>
  </si>
  <si>
    <t>What is the expected demand between when they place an order and the</t>
  </si>
  <si>
    <t>order is fulfilled? (This is easy to answer analytically.) Estimate the expected</t>
  </si>
  <si>
    <t>Three dice are to be rolled. What's the expected value of the smallest of the</t>
  </si>
  <si>
    <t>You are looking to sell your firm and retire. You feel that any potential</t>
  </si>
  <si>
    <t>acquirer will have a maximum amount they'd be willing to pay, and that from</t>
  </si>
  <si>
    <t>one potential acquirer to the next, this maximum varies independently and</t>
  </si>
  <si>
    <t>If you can get two potential acquirers bidding against one another, what do</t>
  </si>
  <si>
    <t>you expect to get for the firm? How much more would you expect to get if</t>
  </si>
  <si>
    <t>you can scare up a third bidder?</t>
  </si>
  <si>
    <t>Selling Out</t>
  </si>
  <si>
    <t>Rolling Low</t>
  </si>
  <si>
    <t>I Wish It Would Rain</t>
  </si>
  <si>
    <t>Running to Nowhere</t>
  </si>
  <si>
    <t>and 1s.(when the event does occur).]</t>
  </si>
  <si>
    <t>let T vary randomly.]</t>
  </si>
  <si>
    <t>[Hint: Work with the probability distribution of "demand over T weeks." Then</t>
  </si>
  <si>
    <t>monitored cell</t>
  </si>
  <si>
    <t>mean</t>
  </si>
  <si>
    <t>sample standard deviation</t>
  </si>
  <si>
    <t>minimum</t>
  </si>
  <si>
    <t>maximum</t>
  </si>
  <si>
    <t>number of simulation runs</t>
  </si>
  <si>
    <t>margin of error (seconds)</t>
  </si>
  <si>
    <t>margin of error</t>
  </si>
  <si>
    <t>mean demand</t>
  </si>
  <si>
    <t>mean time</t>
  </si>
  <si>
    <t>sum</t>
  </si>
  <si>
    <t>Analytics</t>
  </si>
  <si>
    <t>Simulation</t>
  </si>
  <si>
    <t>mean time up</t>
  </si>
  <si>
    <t>standard deviation</t>
  </si>
  <si>
    <t>mean time down</t>
  </si>
  <si>
    <t>mean total</t>
  </si>
  <si>
    <t>target to beat</t>
  </si>
  <si>
    <t>Pr(beat target)</t>
  </si>
  <si>
    <t>time up</t>
  </si>
  <si>
    <t>time down</t>
  </si>
  <si>
    <t>total time</t>
  </si>
  <si>
    <t>The sum (or difference) of two normally-distributed random variables is itself</t>
  </si>
  <si>
    <t>normally distributed, with mean equal to the sum (difference) of the means</t>
  </si>
  <si>
    <t>and, if the two vary independently, variance equal to the sum (sum) of the</t>
  </si>
  <si>
    <t>separate variances. Using this, we can solve this problem analytically.</t>
  </si>
  <si>
    <t>smallest of three dice</t>
  </si>
  <si>
    <t>value</t>
  </si>
  <si>
    <t>probability</t>
  </si>
  <si>
    <t>The probability that the smallest of the three dice shows a "k" is just the</t>
  </si>
  <si>
    <t>first die</t>
  </si>
  <si>
    <t>second die</t>
  </si>
  <si>
    <t>third die</t>
  </si>
  <si>
    <t>smallest</t>
  </si>
  <si>
    <t>expected value</t>
  </si>
  <si>
    <t>mean "maximum bid" from one bidder</t>
  </si>
  <si>
    <t>Intuitively, with three bidders, the expected value of the middle "maximum bid" is just</t>
  </si>
  <si>
    <t>the mean of the distribution. (This intuition holds as long as the underlying distribution</t>
  </si>
  <si>
    <t>is symmetric around its mean.)</t>
  </si>
  <si>
    <t>With two bidders, there's no formula which yields the expected value of the lower of two</t>
  </si>
  <si>
    <t>first simulated maximum bid amount</t>
  </si>
  <si>
    <t>second simulated maximum bid amount</t>
  </si>
  <si>
    <t>third simulated maximum bid amount</t>
  </si>
  <si>
    <t>smaller of two</t>
  </si>
  <si>
    <t>middle of three</t>
  </si>
  <si>
    <t>expected gain from finding third bidder</t>
  </si>
  <si>
    <t>With two bidders, the maximum bid of the lower valuer will determine the price at which</t>
  </si>
  <si>
    <t>bidding stops. With three bidders, the maximum bid of the middle valuer will determine the price.</t>
  </si>
  <si>
    <t>mean demand over delivery time</t>
  </si>
  <si>
    <t>The last example in the "Random Variables" section of the course notes</t>
  </si>
  <si>
    <t>deals with the sum of a random number of independent, identically-distributed</t>
  </si>
  <si>
    <t>random variables, and mentions that the expected value of the sum is the product of the</t>
  </si>
  <si>
    <t>expected number being added times the expected value of any one.</t>
  </si>
  <si>
    <t>The variance of the sum comes in two pieces: one from variability in the</t>
  </si>
  <si>
    <t>individual variables being added, and the other from variability in the</t>
  </si>
  <si>
    <t>Using the results cited in the notes, we can work this problem analytically.</t>
  </si>
  <si>
    <t>The simulation uses the fact that total demand over an interval of time has</t>
  </si>
  <si>
    <t>a mean which varies linearly with the length of time, and a standard deviation</t>
  </si>
  <si>
    <t>which varies with the square-root of the length of time.</t>
  </si>
  <si>
    <t>analytics</t>
  </si>
  <si>
    <t>simulation</t>
  </si>
  <si>
    <t>expected total demand</t>
  </si>
  <si>
    <t>delivery time (weeks)</t>
  </si>
  <si>
    <t>total simulated demand over delivery time</t>
  </si>
  <si>
    <t>$F$16</t>
  </si>
  <si>
    <t>$F$24</t>
  </si>
  <si>
    <t>$F$27</t>
  </si>
  <si>
    <t>$E$13</t>
  </si>
  <si>
    <t>number of variables being added.</t>
  </si>
  <si>
    <t>normally-distributed variables. (This makes the pricing of so-called "rainbow" options,</t>
  </si>
  <si>
    <t>which are options on the higher or lower of two price indices, numerically difficult.) But</t>
  </si>
  <si>
    <t>simulation can come to our rescue!</t>
  </si>
  <si>
    <t>Note: Both the expected leadtime demand, and the standard deviation, are</t>
  </si>
  <si>
    <t>needed (in conjunction with some economic data) to determine the optimal</t>
  </si>
  <si>
    <t>time (actually, the on-hand + on-order stock level) at which a new order</t>
  </si>
  <si>
    <t>should be placed.</t>
  </si>
  <si>
    <t>probability that the smallest is at least k, minus the probability that the</t>
  </si>
  <si>
    <t>smallest is greater than k. This yields the table below.</t>
  </si>
  <si>
    <t>normally, with a mean of $3,000,000 and a standard deviation of $350,000.</t>
  </si>
  <si>
    <t>Work this out analytically, and then using simulation. [Hint: To estimate a</t>
  </si>
  <si>
    <t>probability, view it as the mean of many 0s (when the event doesn't occur)</t>
  </si>
  <si>
    <t>demand using simulation.</t>
  </si>
  <si>
    <t>three resulting numbers?</t>
  </si>
  <si>
    <t>(The =RANDBETWEEN(1,6) function will be helpful here. Alternatively, you</t>
  </si>
  <si>
    <t>could use ROUND(6*RAND()+0.5,0) .)</t>
  </si>
  <si>
    <t>margin of error (from the statistics course)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</si>
</sst>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  <numFmt numFmtId="166" formatCode="&quot;$&quot;#,##0"/>
    <numFmt numFmtId="167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6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showGridLines="0" tabSelected="1" workbookViewId="0" topLeftCell="A1">
      <selection activeCell="B1" sqref="B1:H1"/>
    </sheetView>
  </sheetViews>
  <sheetFormatPr defaultColWidth="9.140625" defaultRowHeight="12.75"/>
  <cols>
    <col min="1" max="1" width="1.7109375" style="0" customWidth="1"/>
  </cols>
  <sheetData>
    <row r="1" spans="2:8" ht="15.75">
      <c r="B1" s="36" t="s">
        <v>28</v>
      </c>
      <c r="C1" s="36"/>
      <c r="D1" s="36"/>
      <c r="E1" s="36"/>
      <c r="F1" s="36"/>
      <c r="G1" s="36"/>
      <c r="H1" s="36"/>
    </row>
    <row r="3" ht="12.75">
      <c r="B3" t="s">
        <v>0</v>
      </c>
    </row>
    <row r="4" ht="12.75">
      <c r="B4" t="s">
        <v>1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9" ht="12.75">
      <c r="B9" t="s">
        <v>5</v>
      </c>
    </row>
    <row r="10" ht="12.75">
      <c r="B10" t="s">
        <v>6</v>
      </c>
    </row>
    <row r="12" ht="12.75">
      <c r="B12" t="s">
        <v>7</v>
      </c>
    </row>
    <row r="13" ht="12.75">
      <c r="B13" t="s">
        <v>8</v>
      </c>
    </row>
    <row r="15" ht="12.75">
      <c r="B15" t="s">
        <v>111</v>
      </c>
    </row>
    <row r="16" ht="12.75">
      <c r="B16" t="s">
        <v>112</v>
      </c>
    </row>
    <row r="17" ht="12.75">
      <c r="B17" t="s">
        <v>29</v>
      </c>
    </row>
    <row r="25" ht="12.75">
      <c r="C25" s="1"/>
    </row>
    <row r="26" ht="12.75">
      <c r="C26" s="1"/>
    </row>
    <row r="27" ht="12.75">
      <c r="C27" s="1"/>
    </row>
  </sheetData>
  <mergeCells count="1">
    <mergeCell ref="B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8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</cols>
  <sheetData>
    <row r="1" spans="2:8" ht="15.75">
      <c r="B1" s="36" t="s">
        <v>28</v>
      </c>
      <c r="C1" s="36"/>
      <c r="D1" s="36"/>
      <c r="E1" s="36"/>
      <c r="F1" s="36"/>
      <c r="G1" s="36"/>
      <c r="H1" s="36"/>
    </row>
    <row r="3" ht="12.75"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8" spans="2:7" ht="12.75">
      <c r="B8" s="34" t="s">
        <v>43</v>
      </c>
      <c r="C8" s="34"/>
      <c r="F8" s="34" t="s">
        <v>44</v>
      </c>
      <c r="G8" s="34"/>
    </row>
    <row r="10" spans="2:7" ht="12.75">
      <c r="B10" s="5">
        <v>20</v>
      </c>
      <c r="C10" t="s">
        <v>45</v>
      </c>
      <c r="F10" s="7">
        <f ca="1">NORMINV(RAND(),B10,B11)</f>
        <v>20.549208506176434</v>
      </c>
      <c r="G10" t="s">
        <v>51</v>
      </c>
    </row>
    <row r="11" spans="2:6" ht="12.75">
      <c r="B11" s="5">
        <v>1</v>
      </c>
      <c r="C11" t="s">
        <v>46</v>
      </c>
      <c r="F11" s="7"/>
    </row>
    <row r="12" spans="2:6" ht="12.75">
      <c r="B12" s="5"/>
      <c r="F12" s="7"/>
    </row>
    <row r="13" spans="2:7" ht="12.75">
      <c r="B13" s="5">
        <v>14</v>
      </c>
      <c r="C13" t="s">
        <v>47</v>
      </c>
      <c r="F13" s="7">
        <f ca="1">NORMINV(RAND(),B13,B14)</f>
        <v>14.059346406218172</v>
      </c>
      <c r="G13" t="s">
        <v>52</v>
      </c>
    </row>
    <row r="14" spans="2:6" ht="12.75">
      <c r="B14" s="5">
        <f>45/60</f>
        <v>0.75</v>
      </c>
      <c r="C14" t="s">
        <v>46</v>
      </c>
      <c r="F14" s="7"/>
    </row>
    <row r="15" spans="2:9" ht="12.75">
      <c r="B15" s="5"/>
      <c r="F15" s="7"/>
      <c r="H15" s="1" t="s">
        <v>96</v>
      </c>
      <c r="I15" s="4" t="s">
        <v>32</v>
      </c>
    </row>
    <row r="16" spans="2:12" ht="12.75">
      <c r="B16" s="12">
        <f>B10+B13</f>
        <v>34</v>
      </c>
      <c r="C16" t="s">
        <v>48</v>
      </c>
      <c r="F16" s="7">
        <f>F10+F13</f>
        <v>34.60855491239461</v>
      </c>
      <c r="G16" t="s">
        <v>53</v>
      </c>
      <c r="H16" s="9">
        <v>33.98342216150586</v>
      </c>
      <c r="I16" s="10" t="s">
        <v>33</v>
      </c>
      <c r="J16" s="8"/>
      <c r="K16" s="9">
        <f>1.96*H17/SQRT(H20)*60</f>
        <v>1.4551833676826107</v>
      </c>
      <c r="L16" s="8" t="s">
        <v>38</v>
      </c>
    </row>
    <row r="17" spans="2:9" ht="12.75">
      <c r="B17" s="5">
        <f>SQRT(B11^2+B14^2)</f>
        <v>1.25</v>
      </c>
      <c r="C17" t="s">
        <v>46</v>
      </c>
      <c r="H17" s="7">
        <v>1.237400822859363</v>
      </c>
      <c r="I17" s="4" t="s">
        <v>34</v>
      </c>
    </row>
    <row r="18" spans="2:13" ht="12.75">
      <c r="B18" s="5"/>
      <c r="H18" s="7">
        <v>29.439732174418168</v>
      </c>
      <c r="I18" s="4" t="s">
        <v>35</v>
      </c>
      <c r="L18" s="9"/>
      <c r="M18" s="8"/>
    </row>
    <row r="19" spans="8:13" ht="12.75">
      <c r="H19" s="7">
        <v>38.46249032393098</v>
      </c>
      <c r="I19" s="4" t="s">
        <v>36</v>
      </c>
      <c r="L19" s="9"/>
      <c r="M19" s="8"/>
    </row>
    <row r="20" spans="8:13" ht="12.75">
      <c r="H20" s="3">
        <v>10000</v>
      </c>
      <c r="I20" s="4" t="s">
        <v>37</v>
      </c>
      <c r="L20" s="13"/>
      <c r="M20" s="8"/>
    </row>
    <row r="23" spans="2:9" ht="12.75">
      <c r="B23" s="5">
        <v>35</v>
      </c>
      <c r="C23" t="s">
        <v>49</v>
      </c>
      <c r="H23" s="1" t="s">
        <v>97</v>
      </c>
      <c r="I23" s="4" t="s">
        <v>32</v>
      </c>
    </row>
    <row r="24" spans="2:12" ht="12.75">
      <c r="B24" s="11">
        <f>NORMDIST(B23,B16,B17,TRUE)</f>
        <v>0.7881446014166033</v>
      </c>
      <c r="C24" t="s">
        <v>50</v>
      </c>
      <c r="F24" s="6">
        <f>IF(F16&lt;B23,1,0)</f>
        <v>1</v>
      </c>
      <c r="H24" s="11">
        <v>0.7856</v>
      </c>
      <c r="I24" s="10" t="s">
        <v>33</v>
      </c>
      <c r="J24" s="8"/>
      <c r="K24" s="11">
        <f>1.96*H25/SQRT(H28)</f>
        <v>0.008044349205362344</v>
      </c>
      <c r="L24" s="8" t="s">
        <v>39</v>
      </c>
    </row>
    <row r="25" spans="8:9" ht="12.75">
      <c r="H25" s="6">
        <v>0.4104259798654257</v>
      </c>
      <c r="I25" s="4" t="s">
        <v>34</v>
      </c>
    </row>
    <row r="26" spans="8:9" ht="12.75">
      <c r="H26" s="6">
        <v>0</v>
      </c>
      <c r="I26" s="4" t="s">
        <v>35</v>
      </c>
    </row>
    <row r="27" spans="8:13" ht="12.75">
      <c r="H27" s="6">
        <v>1</v>
      </c>
      <c r="I27" s="4" t="s">
        <v>36</v>
      </c>
      <c r="L27" s="11"/>
      <c r="M27" s="8"/>
    </row>
    <row r="28" spans="8:13" ht="12.75">
      <c r="H28" s="3">
        <v>10000</v>
      </c>
      <c r="I28" s="4" t="s">
        <v>37</v>
      </c>
      <c r="L28" s="13"/>
      <c r="M28" s="8"/>
    </row>
  </sheetData>
  <mergeCells count="3">
    <mergeCell ref="B1:H1"/>
    <mergeCell ref="B8:C8"/>
    <mergeCell ref="F8:G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</cols>
  <sheetData>
    <row r="1" spans="2:8" ht="15.75">
      <c r="B1" s="36" t="s">
        <v>26</v>
      </c>
      <c r="C1" s="36"/>
      <c r="D1" s="36"/>
      <c r="E1" s="36"/>
      <c r="F1" s="36"/>
      <c r="G1" s="36"/>
      <c r="H1" s="36"/>
    </row>
    <row r="3" ht="12.75">
      <c r="B3" t="s">
        <v>18</v>
      </c>
    </row>
    <row r="4" ht="12.75">
      <c r="B4" t="s">
        <v>114</v>
      </c>
    </row>
    <row r="5" ht="12.75">
      <c r="B5" t="s">
        <v>115</v>
      </c>
    </row>
    <row r="6" ht="12.75">
      <c r="B6" t="s">
        <v>116</v>
      </c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4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28125" style="0" bestFit="1" customWidth="1"/>
  </cols>
  <sheetData>
    <row r="1" spans="2:8" ht="15.75">
      <c r="B1" s="36" t="s">
        <v>26</v>
      </c>
      <c r="C1" s="36"/>
      <c r="D1" s="36"/>
      <c r="E1" s="36"/>
      <c r="F1" s="36"/>
      <c r="G1" s="36"/>
      <c r="H1" s="36"/>
    </row>
    <row r="3" ht="12.75">
      <c r="B3" t="s">
        <v>61</v>
      </c>
    </row>
    <row r="4" ht="12.75">
      <c r="B4" t="s">
        <v>108</v>
      </c>
    </row>
    <row r="5" ht="12.75">
      <c r="B5" t="s">
        <v>109</v>
      </c>
    </row>
    <row r="6" spans="8:14" ht="12.75">
      <c r="H6" s="28"/>
      <c r="I6" s="28"/>
      <c r="J6" s="28"/>
      <c r="K6" s="28"/>
      <c r="L6" s="28"/>
      <c r="M6" s="28"/>
      <c r="N6" s="28"/>
    </row>
    <row r="7" spans="2:14" ht="12.75">
      <c r="B7" s="35" t="s">
        <v>43</v>
      </c>
      <c r="C7" s="35"/>
      <c r="D7" s="8"/>
      <c r="E7" s="34" t="s">
        <v>44</v>
      </c>
      <c r="F7" s="34"/>
      <c r="H7" s="28"/>
      <c r="I7" s="29"/>
      <c r="J7" s="28"/>
      <c r="K7" s="28"/>
      <c r="L7" s="28"/>
      <c r="M7" s="28"/>
      <c r="N7" s="28"/>
    </row>
    <row r="8" spans="8:14" ht="12.75">
      <c r="H8" s="28"/>
      <c r="I8" s="29"/>
      <c r="J8" s="30"/>
      <c r="K8" s="28"/>
      <c r="L8" s="28"/>
      <c r="M8" s="28"/>
      <c r="N8" s="28"/>
    </row>
    <row r="9" spans="2:14" ht="12.75">
      <c r="B9" t="s">
        <v>58</v>
      </c>
      <c r="E9">
        <f>RANDBETWEEN(1,6)</f>
        <v>1</v>
      </c>
      <c r="F9" t="s">
        <v>62</v>
      </c>
      <c r="H9" s="28"/>
      <c r="I9" s="29"/>
      <c r="J9" s="30"/>
      <c r="K9" s="28"/>
      <c r="L9" s="28"/>
      <c r="M9" s="28"/>
      <c r="N9" s="28"/>
    </row>
    <row r="10" spans="2:14" ht="13.5" thickBot="1">
      <c r="B10" s="15" t="s">
        <v>59</v>
      </c>
      <c r="C10" s="15" t="s">
        <v>60</v>
      </c>
      <c r="E10">
        <f>RANDBETWEEN(1,6)</f>
        <v>1</v>
      </c>
      <c r="F10" t="s">
        <v>63</v>
      </c>
      <c r="H10" s="28"/>
      <c r="I10" s="29"/>
      <c r="J10" s="30"/>
      <c r="K10" s="28"/>
      <c r="L10" s="28"/>
      <c r="M10" s="28"/>
      <c r="N10" s="28"/>
    </row>
    <row r="11" spans="2:14" ht="12.75">
      <c r="B11" s="16">
        <v>1</v>
      </c>
      <c r="C11" s="17">
        <f aca="true" t="shared" si="0" ref="C11:C16">((7-B11)/6)^3-((6-B11)/6)^3</f>
        <v>0.42129629629629617</v>
      </c>
      <c r="E11">
        <f>RANDBETWEEN(1,6)</f>
        <v>2</v>
      </c>
      <c r="F11" t="s">
        <v>64</v>
      </c>
      <c r="H11" s="28"/>
      <c r="I11" s="29"/>
      <c r="J11" s="30"/>
      <c r="K11" s="28"/>
      <c r="L11" s="28"/>
      <c r="M11" s="28"/>
      <c r="N11" s="28"/>
    </row>
    <row r="12" spans="2:14" ht="12.75">
      <c r="B12" s="18">
        <v>2</v>
      </c>
      <c r="C12" s="19">
        <f t="shared" si="0"/>
        <v>0.28240740740740755</v>
      </c>
      <c r="H12" s="28"/>
      <c r="I12" s="29"/>
      <c r="J12" s="30"/>
      <c r="K12" s="28"/>
      <c r="L12" s="28"/>
      <c r="M12" s="28"/>
      <c r="N12" s="28"/>
    </row>
    <row r="13" spans="2:14" ht="12.75">
      <c r="B13" s="18">
        <v>3</v>
      </c>
      <c r="C13" s="19">
        <f t="shared" si="0"/>
        <v>0.17129629629629628</v>
      </c>
      <c r="E13">
        <f>MIN(E9:E11)</f>
        <v>1</v>
      </c>
      <c r="F13" t="s">
        <v>65</v>
      </c>
      <c r="H13" s="28"/>
      <c r="I13" s="29"/>
      <c r="J13" s="30"/>
      <c r="K13" s="28"/>
      <c r="L13" s="28"/>
      <c r="M13" s="28"/>
      <c r="N13" s="28"/>
    </row>
    <row r="14" spans="2:14" ht="12.75">
      <c r="B14" s="18">
        <v>4</v>
      </c>
      <c r="C14" s="19">
        <f t="shared" si="0"/>
        <v>0.08796296296296297</v>
      </c>
      <c r="H14" s="28"/>
      <c r="I14" s="28"/>
      <c r="J14" s="28"/>
      <c r="K14" s="28"/>
      <c r="L14" s="28"/>
      <c r="M14" s="28"/>
      <c r="N14" s="28"/>
    </row>
    <row r="15" spans="2:3" ht="12.75">
      <c r="B15" s="18">
        <v>5</v>
      </c>
      <c r="C15" s="19">
        <f t="shared" si="0"/>
        <v>0.032407407407407406</v>
      </c>
    </row>
    <row r="16" spans="2:3" ht="13.5" thickBot="1">
      <c r="B16" s="20">
        <v>6</v>
      </c>
      <c r="C16" s="21">
        <f t="shared" si="0"/>
        <v>0.004629629629629629</v>
      </c>
    </row>
    <row r="17" spans="2:3" ht="12.75">
      <c r="B17" s="15"/>
      <c r="C17" s="14"/>
    </row>
    <row r="18" spans="2:3" ht="12.75">
      <c r="B18" s="15" t="s">
        <v>42</v>
      </c>
      <c r="C18" s="14">
        <f>SUM(C11:C16)</f>
        <v>1</v>
      </c>
    </row>
    <row r="19" spans="5:6" ht="12.75">
      <c r="E19" s="1" t="s">
        <v>99</v>
      </c>
      <c r="F19" s="4" t="s">
        <v>32</v>
      </c>
    </row>
    <row r="20" spans="2:9" ht="12.75">
      <c r="B20" s="9">
        <f>SUMPRODUCT(C11:C16,B11:B16)</f>
        <v>2.0416666666666665</v>
      </c>
      <c r="C20" s="8" t="s">
        <v>66</v>
      </c>
      <c r="D20" s="8"/>
      <c r="E20" s="9">
        <v>2.04351</v>
      </c>
      <c r="F20" s="10" t="s">
        <v>33</v>
      </c>
      <c r="G20" s="8"/>
      <c r="H20" s="9">
        <f>1.96*E21/SQRT(E24)</f>
        <v>0.0071112355884863174</v>
      </c>
      <c r="I20" s="8" t="s">
        <v>39</v>
      </c>
    </row>
    <row r="21" spans="5:6" ht="12.75">
      <c r="E21" s="7">
        <v>1.147331706003297</v>
      </c>
      <c r="F21" s="4" t="s">
        <v>34</v>
      </c>
    </row>
    <row r="22" spans="5:6" ht="12.75">
      <c r="E22" s="2">
        <v>1</v>
      </c>
      <c r="F22" s="4" t="s">
        <v>35</v>
      </c>
    </row>
    <row r="23" spans="5:6" ht="12.75">
      <c r="E23" s="2">
        <v>6</v>
      </c>
      <c r="F23" s="4" t="s">
        <v>36</v>
      </c>
    </row>
    <row r="24" spans="5:6" ht="12.75">
      <c r="E24" s="3">
        <v>100000</v>
      </c>
      <c r="F24" s="4" t="s">
        <v>37</v>
      </c>
    </row>
  </sheetData>
  <mergeCells count="3">
    <mergeCell ref="B1:H1"/>
    <mergeCell ref="B7:C7"/>
    <mergeCell ref="E7:F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</cols>
  <sheetData>
    <row r="1" spans="2:8" ht="15.75">
      <c r="B1" s="36" t="s">
        <v>27</v>
      </c>
      <c r="C1" s="36"/>
      <c r="D1" s="36"/>
      <c r="E1" s="36"/>
      <c r="F1" s="36"/>
      <c r="G1" s="36"/>
      <c r="H1" s="36"/>
    </row>
    <row r="3" ht="12.75">
      <c r="B3" t="s">
        <v>9</v>
      </c>
    </row>
    <row r="4" ht="12.75">
      <c r="B4" t="s">
        <v>10</v>
      </c>
    </row>
    <row r="5" ht="12.75">
      <c r="B5" t="s">
        <v>11</v>
      </c>
    </row>
    <row r="6" ht="12.75">
      <c r="B6" t="s">
        <v>12</v>
      </c>
    </row>
    <row r="8" ht="12.75">
      <c r="B8" t="s">
        <v>13</v>
      </c>
    </row>
    <row r="9" ht="12.75">
      <c r="B9" t="s">
        <v>14</v>
      </c>
    </row>
    <row r="10" ht="12.75">
      <c r="B10" t="s">
        <v>15</v>
      </c>
    </row>
    <row r="12" ht="12.75">
      <c r="B12" t="s">
        <v>16</v>
      </c>
    </row>
    <row r="13" ht="12.75">
      <c r="B13" t="s">
        <v>17</v>
      </c>
    </row>
    <row r="14" ht="12.75">
      <c r="B14" t="s">
        <v>113</v>
      </c>
    </row>
    <row r="16" ht="12.75">
      <c r="B16" t="s">
        <v>31</v>
      </c>
    </row>
    <row r="17" ht="12.75">
      <c r="B17" t="s">
        <v>30</v>
      </c>
    </row>
    <row r="19" ht="12.75">
      <c r="B19" t="s">
        <v>104</v>
      </c>
    </row>
    <row r="20" ht="12.75">
      <c r="B20" t="s">
        <v>105</v>
      </c>
    </row>
    <row r="21" ht="12.75">
      <c r="B21" t="s">
        <v>106</v>
      </c>
    </row>
    <row r="22" ht="12.75">
      <c r="B22" t="s">
        <v>107</v>
      </c>
    </row>
  </sheetData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4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10" max="10" width="9.421875" style="0" customWidth="1"/>
  </cols>
  <sheetData>
    <row r="1" spans="2:8" ht="15.75">
      <c r="B1" s="36" t="s">
        <v>27</v>
      </c>
      <c r="C1" s="36"/>
      <c r="D1" s="36"/>
      <c r="E1" s="36"/>
      <c r="F1" s="36"/>
      <c r="G1" s="36"/>
      <c r="H1" s="36"/>
    </row>
    <row r="3" ht="12.75">
      <c r="B3" t="s">
        <v>81</v>
      </c>
    </row>
    <row r="4" ht="12.75">
      <c r="B4" t="s">
        <v>82</v>
      </c>
    </row>
    <row r="5" ht="12.75">
      <c r="B5" t="s">
        <v>83</v>
      </c>
    </row>
    <row r="6" ht="12.75">
      <c r="B6" t="s">
        <v>84</v>
      </c>
    </row>
    <row r="8" ht="12.75">
      <c r="B8" t="s">
        <v>85</v>
      </c>
    </row>
    <row r="9" ht="12.75">
      <c r="B9" t="s">
        <v>86</v>
      </c>
    </row>
    <row r="10" ht="12.75">
      <c r="B10" t="s">
        <v>100</v>
      </c>
    </row>
    <row r="12" ht="12.75">
      <c r="B12" t="s">
        <v>87</v>
      </c>
    </row>
    <row r="14" ht="12.75">
      <c r="B14" t="s">
        <v>88</v>
      </c>
    </row>
    <row r="15" ht="12.75">
      <c r="B15" t="s">
        <v>89</v>
      </c>
    </row>
    <row r="16" ht="12.75">
      <c r="B16" t="s">
        <v>90</v>
      </c>
    </row>
    <row r="18" spans="2:7" ht="12.75">
      <c r="B18" s="34" t="s">
        <v>91</v>
      </c>
      <c r="C18" s="34"/>
      <c r="D18" s="8"/>
      <c r="F18" s="34" t="s">
        <v>92</v>
      </c>
      <c r="G18" s="34"/>
    </row>
    <row r="20" spans="2:3" ht="12.75">
      <c r="B20">
        <v>300</v>
      </c>
      <c r="C20" t="s">
        <v>40</v>
      </c>
    </row>
    <row r="21" spans="2:3" ht="12.75">
      <c r="B21">
        <v>30</v>
      </c>
      <c r="C21" t="s">
        <v>46</v>
      </c>
    </row>
    <row r="23" spans="2:7" ht="12.75">
      <c r="B23">
        <v>12</v>
      </c>
      <c r="C23" t="s">
        <v>41</v>
      </c>
      <c r="F23" s="5">
        <f ca="1">NORMINV(RAND(),B23,B24)</f>
        <v>12.534972887362136</v>
      </c>
      <c r="G23" t="s">
        <v>94</v>
      </c>
    </row>
    <row r="24" spans="2:7" ht="12.75">
      <c r="B24">
        <v>2</v>
      </c>
      <c r="C24" t="s">
        <v>46</v>
      </c>
      <c r="F24" s="5">
        <f>B20*F23</f>
        <v>3760.4918662086407</v>
      </c>
      <c r="G24" t="s">
        <v>80</v>
      </c>
    </row>
    <row r="25" spans="6:7" ht="12.75">
      <c r="F25">
        <f>B21*SQRT(F23)</f>
        <v>106.21429093406368</v>
      </c>
      <c r="G25" t="s">
        <v>46</v>
      </c>
    </row>
    <row r="27" spans="6:7" ht="12.75">
      <c r="F27" s="5">
        <f ca="1">NORMINV(RAND(),F24,F25)</f>
        <v>3660.3409089965817</v>
      </c>
      <c r="G27" t="s">
        <v>95</v>
      </c>
    </row>
    <row r="29" spans="6:7" ht="12.75">
      <c r="F29" s="1" t="s">
        <v>98</v>
      </c>
      <c r="G29" s="4" t="s">
        <v>32</v>
      </c>
    </row>
    <row r="30" spans="2:10" ht="12.75">
      <c r="B30" s="8">
        <f>B23*B20</f>
        <v>3600</v>
      </c>
      <c r="C30" s="8" t="s">
        <v>93</v>
      </c>
      <c r="D30" s="8"/>
      <c r="E30" s="8"/>
      <c r="F30" s="12">
        <v>3601.634032923771</v>
      </c>
      <c r="G30" s="10" t="s">
        <v>33</v>
      </c>
      <c r="H30" s="8"/>
      <c r="I30" s="12">
        <f>1.96*F31/SQRT(F34)</f>
        <v>3.7731719991168147</v>
      </c>
      <c r="J30" s="8" t="s">
        <v>39</v>
      </c>
    </row>
    <row r="31" spans="2:7" ht="12.75">
      <c r="B31" s="24">
        <f>SQRT(B23*B21^2+B20^2*B24^2)</f>
        <v>608.9334939055332</v>
      </c>
      <c r="C31" s="25" t="s">
        <v>46</v>
      </c>
      <c r="D31" s="25"/>
      <c r="E31" s="25"/>
      <c r="F31" s="26">
        <v>608.7662000397943</v>
      </c>
      <c r="G31" s="27" t="s">
        <v>34</v>
      </c>
    </row>
    <row r="32" spans="6:7" ht="12.75">
      <c r="F32" s="5">
        <v>928.5214793029643</v>
      </c>
      <c r="G32" s="4" t="s">
        <v>35</v>
      </c>
    </row>
    <row r="33" spans="6:11" ht="12.75">
      <c r="F33" s="5">
        <v>6245.87726076445</v>
      </c>
      <c r="G33" s="4" t="s">
        <v>36</v>
      </c>
      <c r="J33" s="12"/>
      <c r="K33" s="8"/>
    </row>
    <row r="34" spans="6:11" ht="12.75">
      <c r="F34" s="3">
        <v>100000</v>
      </c>
      <c r="G34" s="4" t="s">
        <v>37</v>
      </c>
      <c r="J34" s="13"/>
      <c r="K34" s="8"/>
    </row>
  </sheetData>
  <mergeCells count="3">
    <mergeCell ref="B1:H1"/>
    <mergeCell ref="B18:C18"/>
    <mergeCell ref="F18:G1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0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</cols>
  <sheetData>
    <row r="1" spans="2:8" ht="15.75">
      <c r="B1" s="36" t="s">
        <v>25</v>
      </c>
      <c r="C1" s="36"/>
      <c r="D1" s="36"/>
      <c r="E1" s="36"/>
      <c r="F1" s="36"/>
      <c r="G1" s="36"/>
      <c r="H1" s="36"/>
    </row>
    <row r="3" ht="12.75"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110</v>
      </c>
    </row>
    <row r="8" ht="12.75">
      <c r="B8" t="s">
        <v>22</v>
      </c>
    </row>
    <row r="9" ht="12.75">
      <c r="B9" t="s">
        <v>23</v>
      </c>
    </row>
    <row r="10" ht="12.75">
      <c r="B10" t="s">
        <v>24</v>
      </c>
    </row>
  </sheetData>
  <mergeCells count="1">
    <mergeCell ref="B1:H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0"/>
  <sheetViews>
    <sheetView showGridLines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10" width="10.7109375" style="0" customWidth="1"/>
  </cols>
  <sheetData>
    <row r="1" spans="2:8" ht="15.75">
      <c r="B1" s="36" t="s">
        <v>25</v>
      </c>
      <c r="C1" s="36"/>
      <c r="D1" s="36"/>
      <c r="E1" s="36"/>
      <c r="F1" s="36"/>
      <c r="G1" s="36"/>
      <c r="H1" s="36"/>
    </row>
    <row r="3" ht="12.75">
      <c r="B3" t="s">
        <v>78</v>
      </c>
    </row>
    <row r="4" ht="12.75">
      <c r="B4" t="s">
        <v>79</v>
      </c>
    </row>
    <row r="6" ht="12.75">
      <c r="B6" t="s">
        <v>68</v>
      </c>
    </row>
    <row r="7" ht="12.75">
      <c r="B7" t="s">
        <v>69</v>
      </c>
    </row>
    <row r="8" ht="12.75">
      <c r="B8" t="s">
        <v>70</v>
      </c>
    </row>
    <row r="10" ht="12.75">
      <c r="B10" t="s">
        <v>71</v>
      </c>
    </row>
    <row r="11" ht="12.75">
      <c r="B11" t="s">
        <v>101</v>
      </c>
    </row>
    <row r="12" ht="12.75">
      <c r="B12" t="s">
        <v>102</v>
      </c>
    </row>
    <row r="13" ht="12.75">
      <c r="B13" t="s">
        <v>103</v>
      </c>
    </row>
    <row r="15" spans="2:3" ht="12.75">
      <c r="B15" s="22">
        <v>3000000</v>
      </c>
      <c r="C15" t="s">
        <v>67</v>
      </c>
    </row>
    <row r="16" spans="2:3" ht="12.75">
      <c r="B16" s="22">
        <v>350000</v>
      </c>
      <c r="C16" t="s">
        <v>46</v>
      </c>
    </row>
    <row r="18" spans="2:3" ht="12.75">
      <c r="B18" s="34" t="s">
        <v>44</v>
      </c>
      <c r="C18" s="34"/>
    </row>
    <row r="20" spans="2:3" ht="12.75">
      <c r="B20" s="22">
        <f ca="1">NORMINV(RAND(),$B$15,$B$16)</f>
        <v>3314806.0009300527</v>
      </c>
      <c r="C20" t="s">
        <v>72</v>
      </c>
    </row>
    <row r="21" spans="2:3" ht="12.75">
      <c r="B21" s="22">
        <f ca="1">NORMINV(RAND(),$B$15,$B$16)</f>
        <v>2967210.340710523</v>
      </c>
      <c r="C21" t="s">
        <v>73</v>
      </c>
    </row>
    <row r="22" spans="2:3" ht="12.75">
      <c r="B22" s="22">
        <f ca="1">NORMINV(RAND(),$B$15,$B$16)</f>
        <v>3646239.924026595</v>
      </c>
      <c r="C22" t="s">
        <v>74</v>
      </c>
    </row>
    <row r="24" spans="5:6" ht="12.75">
      <c r="E24" s="1" t="str">
        <f>ADDRESS(ROW($B$25),COLUMN($B$25))</f>
        <v>$B$25</v>
      </c>
      <c r="F24" s="4" t="s">
        <v>32</v>
      </c>
    </row>
    <row r="25" spans="2:9" ht="12.75">
      <c r="B25" s="22">
        <f>MIN(B20:B21)</f>
        <v>2967210.340710523</v>
      </c>
      <c r="C25" t="s">
        <v>75</v>
      </c>
      <c r="E25" s="31">
        <v>2802034.9672062774</v>
      </c>
      <c r="F25" s="10" t="s">
        <v>33</v>
      </c>
      <c r="G25" s="8"/>
      <c r="H25" s="23">
        <f>1.96*E26/SQRT(E29)</f>
        <v>1788.3189887070503</v>
      </c>
      <c r="I25" s="8" t="s">
        <v>39</v>
      </c>
    </row>
    <row r="26" spans="5:6" ht="12.75">
      <c r="E26" s="32">
        <v>288528.6320022048</v>
      </c>
      <c r="F26" s="4" t="s">
        <v>34</v>
      </c>
    </row>
    <row r="27" spans="5:6" ht="12.75">
      <c r="E27" s="32">
        <v>1383224.0105</v>
      </c>
      <c r="F27" s="4" t="s">
        <v>35</v>
      </c>
    </row>
    <row r="28" spans="5:6" ht="12.75">
      <c r="E28" s="32">
        <v>4100022.9279</v>
      </c>
      <c r="F28" s="4" t="s">
        <v>36</v>
      </c>
    </row>
    <row r="29" spans="5:6" ht="12.75">
      <c r="E29" s="33">
        <v>100000</v>
      </c>
      <c r="F29" s="4" t="s">
        <v>37</v>
      </c>
    </row>
    <row r="31" spans="5:6" ht="12.75">
      <c r="E31" s="1" t="str">
        <f>ADDRESS(ROW($B$32),COLUMN($B$32))</f>
        <v>$B$32</v>
      </c>
      <c r="F31" s="4" t="s">
        <v>32</v>
      </c>
    </row>
    <row r="32" spans="2:9" ht="12.75">
      <c r="B32" s="22">
        <f>MEDIAN(B20:B22)</f>
        <v>3314806.0009300527</v>
      </c>
      <c r="C32" t="s">
        <v>76</v>
      </c>
      <c r="E32" s="31">
        <v>3001049.0224431297</v>
      </c>
      <c r="F32" s="10" t="s">
        <v>33</v>
      </c>
      <c r="G32" s="8"/>
      <c r="H32" s="23">
        <f>1.96*E33/SQRT(E36)</f>
        <v>1459.016747201652</v>
      </c>
      <c r="I32" s="8" t="s">
        <v>39</v>
      </c>
    </row>
    <row r="33" spans="5:6" ht="12.75">
      <c r="E33" s="32">
        <v>235398.77885139387</v>
      </c>
      <c r="F33" s="4" t="s">
        <v>34</v>
      </c>
    </row>
    <row r="34" spans="5:6" ht="12.75">
      <c r="E34" s="32">
        <v>1946885.1709</v>
      </c>
      <c r="F34" s="4" t="s">
        <v>35</v>
      </c>
    </row>
    <row r="35" spans="5:6" ht="12.75">
      <c r="E35" s="32">
        <v>4049040.2929</v>
      </c>
      <c r="F35" s="4" t="s">
        <v>36</v>
      </c>
    </row>
    <row r="36" spans="5:6" ht="12.75">
      <c r="E36" s="33">
        <v>100000</v>
      </c>
      <c r="F36" s="4" t="s">
        <v>37</v>
      </c>
    </row>
    <row r="39" spans="5:7" ht="12.75">
      <c r="E39" s="23">
        <f>E32-E25</f>
        <v>199014.05523685226</v>
      </c>
      <c r="F39" s="8" t="s">
        <v>77</v>
      </c>
      <c r="G39" s="8"/>
    </row>
    <row r="40" spans="5:6" ht="12.75">
      <c r="E40" s="23">
        <f>1.96*SQRT(E26^2/E29+E33^2/E36)</f>
        <v>2307.989314096817</v>
      </c>
      <c r="F40" s="8" t="s">
        <v>117</v>
      </c>
    </row>
  </sheetData>
  <mergeCells count="2">
    <mergeCell ref="B1:H1"/>
    <mergeCell ref="B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Weber</dc:creator>
  <cp:keywords/>
  <dc:description/>
  <cp:lastModifiedBy>Bob</cp:lastModifiedBy>
  <dcterms:created xsi:type="dcterms:W3CDTF">2002-11-18T22:06:41Z</dcterms:created>
  <dcterms:modified xsi:type="dcterms:W3CDTF">2005-07-22T06:43:28Z</dcterms:modified>
  <cp:category/>
  <cp:version/>
  <cp:contentType/>
  <cp:contentStatus/>
</cp:coreProperties>
</file>