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75" windowHeight="6945" activeTab="0"/>
  </bookViews>
  <sheets>
    <sheet name="Overview" sheetId="1" r:id="rId1"/>
    <sheet name="Independence" sheetId="2" r:id="rId2"/>
    <sheet name="Dependence" sheetId="3" r:id="rId3"/>
    <sheet name="2012" sheetId="4" r:id="rId4"/>
  </sheets>
  <definedNames/>
  <calcPr fullCalcOnLoad="1"/>
</workbook>
</file>

<file path=xl/sharedStrings.xml><?xml version="1.0" encoding="utf-8"?>
<sst xmlns="http://schemas.openxmlformats.org/spreadsheetml/2006/main" count="271" uniqueCount="162">
  <si>
    <t>California</t>
  </si>
  <si>
    <t>Texas</t>
  </si>
  <si>
    <t>New York</t>
  </si>
  <si>
    <t>Florida</t>
  </si>
  <si>
    <t>Illinois</t>
  </si>
  <si>
    <t>Pennsylvania</t>
  </si>
  <si>
    <t>Ohio</t>
  </si>
  <si>
    <t>Michigan</t>
  </si>
  <si>
    <t>North Carolina</t>
  </si>
  <si>
    <t>New Jersey</t>
  </si>
  <si>
    <t>Virginia</t>
  </si>
  <si>
    <t>Washington</t>
  </si>
  <si>
    <t>Massachusetts</t>
  </si>
  <si>
    <t>Indiana</t>
  </si>
  <si>
    <t>Arizona</t>
  </si>
  <si>
    <t>Tennessee</t>
  </si>
  <si>
    <t>Missouri</t>
  </si>
  <si>
    <t>Maryland</t>
  </si>
  <si>
    <t>Wisconsin</t>
  </si>
  <si>
    <t>Minnesota</t>
  </si>
  <si>
    <t>Colorado</t>
  </si>
  <si>
    <t>Alabama</t>
  </si>
  <si>
    <t>South Carolina</t>
  </si>
  <si>
    <t>Louisiana</t>
  </si>
  <si>
    <t>Kentucky</t>
  </si>
  <si>
    <t>Oregon</t>
  </si>
  <si>
    <t>Oklahoma</t>
  </si>
  <si>
    <t>Connecticut</t>
  </si>
  <si>
    <t>Iowa</t>
  </si>
  <si>
    <t>Mississippi</t>
  </si>
  <si>
    <t>Arkansas</t>
  </si>
  <si>
    <t>Kansas</t>
  </si>
  <si>
    <t>Utah</t>
  </si>
  <si>
    <t>Nevada</t>
  </si>
  <si>
    <t>New Mexico</t>
  </si>
  <si>
    <t>West Virginia</t>
  </si>
  <si>
    <t>Nebraska</t>
  </si>
  <si>
    <t>Idaho</t>
  </si>
  <si>
    <t>Maine</t>
  </si>
  <si>
    <t>New Hampshire</t>
  </si>
  <si>
    <t>Hawaii</t>
  </si>
  <si>
    <t>Rhode Island</t>
  </si>
  <si>
    <t>Montana</t>
  </si>
  <si>
    <t>Delaware</t>
  </si>
  <si>
    <t>South Dakota</t>
  </si>
  <si>
    <t>Alaska</t>
  </si>
  <si>
    <t>North Dakota</t>
  </si>
  <si>
    <t>Vermont</t>
  </si>
  <si>
    <t>Wyoming</t>
  </si>
  <si>
    <t>Georgia</t>
  </si>
  <si>
    <t>District of Columbia</t>
  </si>
  <si>
    <t>State</t>
  </si>
  <si>
    <t>Electoral votes</t>
  </si>
  <si>
    <t>Pr(Obama wins)</t>
  </si>
  <si>
    <t>Pr(McCain wins)</t>
  </si>
  <si>
    <t>RANDs</t>
  </si>
  <si>
    <t>Obama wins</t>
  </si>
  <si>
    <t>McCain wins</t>
  </si>
  <si>
    <t>Obama electoral votes</t>
  </si>
  <si>
    <t>McCain electoral votes</t>
  </si>
  <si>
    <t>Obama</t>
  </si>
  <si>
    <t>McCain</t>
  </si>
  <si>
    <t>total electoral votes</t>
  </si>
  <si>
    <t>wins (has at least 270)?</t>
  </si>
  <si>
    <t>monitored cell</t>
  </si>
  <si>
    <t>mean</t>
  </si>
  <si>
    <t>sample standard deviation</t>
  </si>
  <si>
    <t>minimum</t>
  </si>
  <si>
    <t>maximum</t>
  </si>
  <si>
    <t>number of simulation runs</t>
  </si>
  <si>
    <t>margin of error (95% confidence)</t>
  </si>
  <si>
    <t>major gaffe by one of the candidates, or a major new issue arising</t>
  </si>
  <si>
    <t>before the election, is likely to shift all of the state probabilities in</t>
  </si>
  <si>
    <t>the same direction.</t>
  </si>
  <si>
    <t>independently, we estimate a probability of 91.17% that Obama</t>
  </si>
  <si>
    <t>will win, of 8.40% that McCain will win, and of 0.42% that the</t>
  </si>
  <si>
    <t>election will yield a tie in the Electoral College.</t>
  </si>
  <si>
    <t>On the assumption that the outcomes in the states vary</t>
  </si>
  <si>
    <t>How the "Market" Thinks the Election will Play Out</t>
  </si>
  <si>
    <t>In a political market, $1 buys you one share in every candidate. You can then buy and</t>
  </si>
  <si>
    <t>sell shares within the market. When the election is over, each share in the winning</t>
  </si>
  <si>
    <t>parimutuel wagering, winners share the "wagers" of the losers.) The share prices are</t>
  </si>
  <si>
    <t>then interpreted as the consensus probabilities that the various candidates will win the</t>
  </si>
  <si>
    <t>race.</t>
  </si>
  <si>
    <t>concerning the "independence" assumption.</t>
  </si>
  <si>
    <t>candidate pays $1, and each share in the other candidate(s) pays $0. (Therefore, as in</t>
  </si>
  <si>
    <r>
      <t xml:space="preserve">Answer: The outcomes across the states are </t>
    </r>
    <r>
      <rPr>
        <b/>
        <i/>
        <sz val="10"/>
        <rFont val="Arial"/>
        <family val="2"/>
      </rPr>
      <t>not</t>
    </r>
    <r>
      <rPr>
        <sz val="10"/>
        <rFont val="Arial"/>
        <family val="0"/>
      </rPr>
      <t xml:space="preserve"> independent. A</t>
    </r>
  </si>
  <si>
    <t>As Election Day approaches, similar simulations based on the</t>
  </si>
  <si>
    <t>election outcome, since there will be less time for further events</t>
  </si>
  <si>
    <t>to shift (all of) the probabilities.</t>
  </si>
  <si>
    <t>market odds should come in closer to the overall odds of the</t>
  </si>
  <si>
    <t>For example, a candidate caught saying (in private) …</t>
  </si>
  <si>
    <t>"47% of the country consists of people who pay no income tax.</t>
  </si>
  <si>
    <t>These folks [most of whom are the working poor, elderly on Social</t>
  </si>
  <si>
    <t>Security, military families, students, and the like) take no</t>
  </si>
  <si>
    <t>personal responsibility, and think they're entitled to health care,</t>
  </si>
  <si>
    <t>food and housing. It's not my job to worry about them."</t>
  </si>
  <si>
    <t>… might well find his level of support shifting in the same direction</t>
  </si>
  <si>
    <t>across many states.</t>
  </si>
  <si>
    <t>Totals</t>
  </si>
  <si>
    <t>Rather than falsely assuming that the state-by-state outcomes</t>
  </si>
  <si>
    <t>vary independently, assume that the probabilities move in</t>
  </si>
  <si>
    <t>Then some state in the sorted list to the left will ultimately be the</t>
  </si>
  <si>
    <t>As of October 3, 2008, the critical dividing state looked to be</t>
  </si>
  <si>
    <t>"dividing" state, where it and those above all go for Obama, and all</t>
  </si>
  <si>
    <t>those below go for McCain. Indeed, this is close to what</t>
  </si>
  <si>
    <t>happened: The only difference is that, in two very close outcomes,</t>
  </si>
  <si>
    <t>Missouri went for McCain and Indiana for Obama.</t>
  </si>
  <si>
    <t>Virginia. If Obama won Virginia and all the higher states, he'd win</t>
  </si>
  <si>
    <t>the election, while if McCain won Virginia and all the lower states,</t>
  </si>
  <si>
    <t>he would be elected President.</t>
  </si>
  <si>
    <t>Virginia: 68%. This matches closely the 67.8% chance assigned</t>
  </si>
  <si>
    <t>on the same day by Intrade's traders to Obama's winning the</t>
  </si>
  <si>
    <t>overall election.</t>
  </si>
  <si>
    <t>Pr(Romney wins)</t>
  </si>
  <si>
    <t>The 2012 Election (as of September 23)</t>
  </si>
  <si>
    <t>Dependence (2008)</t>
  </si>
  <si>
    <t>The next tab shows my simulation results, and makes a very relevant comment</t>
  </si>
  <si>
    <t>Presidency was on the same day only 67.5%. Why?</t>
  </si>
  <si>
    <t>The September 23, 2012, state-by-state victory probabilities</t>
  </si>
  <si>
    <t>higher than for Ohio, he would win the election.</t>
  </si>
  <si>
    <t>Parimutuel wagering establishes the consensus "odds" that a particular horse will win a</t>
  </si>
  <si>
    <t>race. Intrade (and the father of all of the electronic political markets - the Iowa Electronic</t>
  </si>
  <si>
    <t>happen in various political and economic arenas.</t>
  </si>
  <si>
    <t>On the next tab, I've recorded the Intrade prices (as of October 3, 2008, interpreted as</t>
  </si>
  <si>
    <t>relative probabilities) of shares in Obama and McCain for each state (and DC).</t>
  </si>
  <si>
    <t>Assuming that the state-by-state results vary independently according to these</t>
  </si>
  <si>
    <t>probabilities, I then ran a simulation of the election, and estimated the probability that</t>
  </si>
  <si>
    <t>Obama would win.</t>
  </si>
  <si>
    <t>Market - and others) takes a similar approach to see what the "smart money" thinks will</t>
  </si>
  <si>
    <t>But the Intrade estimate of the chance that Obama would win the</t>
  </si>
  <si>
    <t>Before 2008, a number of simulation models used in evaluating</t>
  </si>
  <si>
    <t>credit default swaps incorrectly assumed that the event that</t>
  </si>
  <si>
    <t>homeowner A defaults on his/her mortgage is independent of the</t>
  </si>
  <si>
    <t>event that homeowner B defaults. Look where that faulty</t>
  </si>
  <si>
    <t>assumption got us!</t>
  </si>
  <si>
    <t>indicated by share prices on Intrade are listed to the left. The</t>
  </si>
  <si>
    <t>At the same time, the Intrade-estimated probability for Obama</t>
  </si>
  <si>
    <t>winning the national election is 70.9%, so it seems that the</t>
  </si>
  <si>
    <t>market is again focusing on the dividing state (with an estimated</t>
  </si>
  <si>
    <t>"Obama wins" probability of 70.5%) in estimating the overall</t>
  </si>
  <si>
    <t>outcome.</t>
  </si>
  <si>
    <t>Footnote: If you recall that Obama received 365 electoral votes,</t>
  </si>
  <si>
    <t>Notice the Intrade estimate of the probability of Obama winning</t>
  </si>
  <si>
    <t>that was the result of one of Nebraska's 5 votes going to him.</t>
  </si>
  <si>
    <t>The final division was between Florida (Obama) and North</t>
  </si>
  <si>
    <t>Carolina (Romney), with all of the higher states going for Obama,</t>
  </si>
  <si>
    <t>and all of the lower states for Romney.</t>
  </si>
  <si>
    <t>Added post-election:</t>
  </si>
  <si>
    <t>Note that the November election merely gave all of the late-</t>
  </si>
  <si>
    <t>to Romney: One could have called the election perfectly six</t>
  </si>
  <si>
    <t>weeks in advance of Election Day.</t>
  </si>
  <si>
    <t>September 60%+ states to Obama, and all of the 41%- states</t>
  </si>
  <si>
    <t>other to end up in his column throughout the campaign and,</t>
  </si>
  <si>
    <t>indeed, even on Election Day.</t>
  </si>
  <si>
    <t>and in all the states where his current estimated win probability is</t>
  </si>
  <si>
    <t>"dividing" state is currently Ohio: If Obama were to win there,</t>
  </si>
  <si>
    <t xml:space="preserve">  dividing line on Election Day</t>
  </si>
  <si>
    <r>
      <t xml:space="preserve">Ohio </t>
    </r>
    <r>
      <rPr>
        <sz val="10"/>
        <color indexed="10"/>
        <rFont val="Symbol"/>
        <family val="1"/>
      </rPr>
      <t>¾¾¾</t>
    </r>
  </si>
  <si>
    <t xml:space="preserve">  dividing line on September 23</t>
  </si>
  <si>
    <t>end up in Obama's column now remains more likely than that</t>
  </si>
  <si>
    <t>lockstep over time, so that any state more likely than another to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</si>
</sst>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6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 horizontal="right" indent="2"/>
    </xf>
    <xf numFmtId="165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 horizontal="right" indent="2"/>
    </xf>
    <xf numFmtId="165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/>
    </xf>
    <xf numFmtId="0" fontId="0" fillId="0" borderId="21" xfId="0" applyBorder="1" applyAlignment="1">
      <alignment horizontal="right" indent="1"/>
    </xf>
    <xf numFmtId="0" fontId="0" fillId="0" borderId="19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0" fillId="0" borderId="0" xfId="0" applyFont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right" indent="2"/>
    </xf>
    <xf numFmtId="164" fontId="6" fillId="0" borderId="18" xfId="0" applyNumberFormat="1" applyFont="1" applyBorder="1" applyAlignment="1">
      <alignment horizontal="right" indent="2"/>
    </xf>
    <xf numFmtId="1" fontId="3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right" indent="2"/>
    </xf>
    <xf numFmtId="164" fontId="7" fillId="0" borderId="18" xfId="0" applyNumberFormat="1" applyFont="1" applyBorder="1" applyAlignment="1">
      <alignment horizontal="right" indent="2"/>
    </xf>
    <xf numFmtId="1" fontId="7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indent="2"/>
    </xf>
    <xf numFmtId="164" fontId="0" fillId="0" borderId="18" xfId="0" applyNumberFormat="1" applyFont="1" applyBorder="1" applyAlignment="1">
      <alignment horizontal="right" indent="2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indent="2"/>
    </xf>
    <xf numFmtId="164" fontId="0" fillId="0" borderId="18" xfId="0" applyNumberFormat="1" applyFont="1" applyBorder="1" applyAlignment="1">
      <alignment horizontal="right" indent="2"/>
    </xf>
    <xf numFmtId="1" fontId="0" fillId="0" borderId="18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1" fontId="0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0" fontId="0" fillId="12" borderId="19" xfId="0" applyFont="1" applyFill="1" applyBorder="1" applyAlignment="1">
      <alignment/>
    </xf>
    <xf numFmtId="0" fontId="0" fillId="12" borderId="19" xfId="0" applyFont="1" applyFill="1" applyBorder="1" applyAlignment="1">
      <alignment horizontal="right" indent="2"/>
    </xf>
    <xf numFmtId="164" fontId="0" fillId="12" borderId="19" xfId="0" applyNumberFormat="1" applyFont="1" applyFill="1" applyBorder="1" applyAlignment="1">
      <alignment horizontal="right" indent="2"/>
    </xf>
    <xf numFmtId="1" fontId="0" fillId="12" borderId="19" xfId="0" applyNumberFormat="1" applyFont="1" applyFill="1" applyBorder="1" applyAlignment="1">
      <alignment horizontal="center"/>
    </xf>
    <xf numFmtId="0" fontId="0" fillId="12" borderId="18" xfId="0" applyFont="1" applyFill="1" applyBorder="1" applyAlignment="1">
      <alignment/>
    </xf>
    <xf numFmtId="0" fontId="0" fillId="12" borderId="18" xfId="0" applyFont="1" applyFill="1" applyBorder="1" applyAlignment="1">
      <alignment horizontal="right" indent="2"/>
    </xf>
    <xf numFmtId="164" fontId="0" fillId="12" borderId="18" xfId="0" applyNumberFormat="1" applyFont="1" applyFill="1" applyBorder="1" applyAlignment="1">
      <alignment horizontal="right" indent="2"/>
    </xf>
    <xf numFmtId="1" fontId="0" fillId="12" borderId="18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/>
    </xf>
    <xf numFmtId="0" fontId="6" fillId="3" borderId="18" xfId="0" applyFont="1" applyFill="1" applyBorder="1" applyAlignment="1">
      <alignment horizontal="right" indent="2"/>
    </xf>
    <xf numFmtId="164" fontId="6" fillId="3" borderId="18" xfId="0" applyNumberFormat="1" applyFont="1" applyFill="1" applyBorder="1" applyAlignment="1">
      <alignment horizontal="right" indent="2"/>
    </xf>
    <xf numFmtId="1" fontId="3" fillId="3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142875</xdr:rowOff>
    </xdr:from>
    <xdr:to>
      <xdr:col>5</xdr:col>
      <xdr:colOff>190500</xdr:colOff>
      <xdr:row>25</xdr:row>
      <xdr:rowOff>57150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4610100" y="3876675"/>
          <a:ext cx="152400" cy="400050"/>
        </a:xfrm>
        <a:prstGeom prst="straightConnector1">
          <a:avLst/>
        </a:prstGeom>
        <a:noFill/>
        <a:ln w="9525" cmpd="sng">
          <a:solidFill>
            <a:srgbClr val="9537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showGridLines="0" tabSelected="1" zoomScalePageLayoutView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">
      <c r="B1" s="60" t="s">
        <v>78</v>
      </c>
      <c r="C1" s="60"/>
      <c r="D1" s="60"/>
      <c r="E1" s="60"/>
      <c r="F1" s="60"/>
      <c r="G1" s="60"/>
      <c r="H1" s="60"/>
      <c r="I1" s="60"/>
    </row>
    <row r="3" ht="12.75">
      <c r="B3" t="s">
        <v>121</v>
      </c>
    </row>
    <row r="4" ht="12.75">
      <c r="B4" t="s">
        <v>122</v>
      </c>
    </row>
    <row r="5" ht="12.75">
      <c r="B5" t="s">
        <v>129</v>
      </c>
    </row>
    <row r="6" ht="12.75">
      <c r="B6" t="s">
        <v>123</v>
      </c>
    </row>
    <row r="8" ht="12.75">
      <c r="B8" t="s">
        <v>79</v>
      </c>
    </row>
    <row r="9" ht="12.75">
      <c r="B9" t="s">
        <v>80</v>
      </c>
    </row>
    <row r="10" ht="12.75">
      <c r="B10" t="s">
        <v>85</v>
      </c>
    </row>
    <row r="11" ht="12.75">
      <c r="B11" t="s">
        <v>81</v>
      </c>
    </row>
    <row r="12" ht="12.75">
      <c r="B12" t="s">
        <v>82</v>
      </c>
    </row>
    <row r="13" ht="12.75">
      <c r="B13" t="s">
        <v>83</v>
      </c>
    </row>
    <row r="15" ht="12.75">
      <c r="B15" t="s">
        <v>124</v>
      </c>
    </row>
    <row r="16" ht="12.75">
      <c r="B16" t="s">
        <v>125</v>
      </c>
    </row>
    <row r="17" ht="12.75">
      <c r="B17" t="s">
        <v>126</v>
      </c>
    </row>
    <row r="18" ht="12.75">
      <c r="B18" t="s">
        <v>127</v>
      </c>
    </row>
    <row r="19" ht="12.75">
      <c r="B19" t="s">
        <v>128</v>
      </c>
    </row>
    <row r="21" ht="12.75">
      <c r="B21" t="s">
        <v>117</v>
      </c>
    </row>
    <row r="22" ht="12.75">
      <c r="B22" t="s">
        <v>84</v>
      </c>
    </row>
  </sheetData>
  <sheetProtection/>
  <mergeCells count="1">
    <mergeCell ref="B1:I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10.8515625" style="0" customWidth="1"/>
    <col min="3" max="3" width="15.57421875" style="0" bestFit="1" customWidth="1"/>
    <col min="4" max="4" width="15.7109375" style="0" bestFit="1" customWidth="1"/>
    <col min="6" max="7" width="7.7109375" style="20" customWidth="1"/>
    <col min="8" max="9" width="9.140625" style="20" customWidth="1"/>
  </cols>
  <sheetData>
    <row r="1" spans="1:12" ht="39.75" thickBot="1">
      <c r="A1" s="56" t="s">
        <v>51</v>
      </c>
      <c r="B1" s="57" t="s">
        <v>52</v>
      </c>
      <c r="C1" s="58" t="s">
        <v>53</v>
      </c>
      <c r="D1" s="58" t="s">
        <v>54</v>
      </c>
      <c r="E1" s="58" t="s">
        <v>55</v>
      </c>
      <c r="F1" s="57" t="s">
        <v>56</v>
      </c>
      <c r="G1" s="57" t="s">
        <v>57</v>
      </c>
      <c r="H1" s="57" t="s">
        <v>58</v>
      </c>
      <c r="I1" s="59" t="s">
        <v>59</v>
      </c>
      <c r="K1" s="31" t="s">
        <v>60</v>
      </c>
      <c r="L1" s="31" t="s">
        <v>61</v>
      </c>
    </row>
    <row r="2" spans="1:13" ht="12.75">
      <c r="A2" s="21" t="s">
        <v>21</v>
      </c>
      <c r="B2" s="35">
        <v>9</v>
      </c>
      <c r="C2" s="22">
        <v>0.03</v>
      </c>
      <c r="D2" s="22">
        <v>0.97</v>
      </c>
      <c r="E2" s="23">
        <f ca="1">RAND()</f>
        <v>0.7179462053313458</v>
      </c>
      <c r="F2" s="24">
        <f>IF(E2&lt;C2,1,0)</f>
        <v>0</v>
      </c>
      <c r="G2" s="24">
        <f>1-F2</f>
        <v>1</v>
      </c>
      <c r="H2" s="24">
        <f>F2*B2</f>
        <v>0</v>
      </c>
      <c r="I2" s="24">
        <f>G2*B2</f>
        <v>9</v>
      </c>
      <c r="K2" s="33">
        <f>SUM(H2:H52)</f>
        <v>295</v>
      </c>
      <c r="L2" s="33">
        <f>SUM(I2:I52)</f>
        <v>243</v>
      </c>
      <c r="M2" s="1" t="s">
        <v>62</v>
      </c>
    </row>
    <row r="3" spans="1:13" ht="13.5" thickBot="1">
      <c r="A3" s="21" t="s">
        <v>45</v>
      </c>
      <c r="B3" s="35">
        <v>3</v>
      </c>
      <c r="C3" s="22">
        <v>0.077</v>
      </c>
      <c r="D3" s="22">
        <v>0.9229999999999999</v>
      </c>
      <c r="E3" s="23">
        <f aca="true" ca="1" t="shared" si="0" ref="E3:E52">RAND()</f>
        <v>0.1756348189763045</v>
      </c>
      <c r="F3" s="24">
        <f aca="true" t="shared" si="1" ref="F3:F12">IF(E3&lt;C3,1,0)</f>
        <v>0</v>
      </c>
      <c r="G3" s="24">
        <f aca="true" t="shared" si="2" ref="G3:G52">1-F3</f>
        <v>1</v>
      </c>
      <c r="H3" s="24">
        <f aca="true" t="shared" si="3" ref="H3:H12">F3*B3</f>
        <v>0</v>
      </c>
      <c r="I3" s="24">
        <f aca="true" t="shared" si="4" ref="I3:I12">G3*B3</f>
        <v>3</v>
      </c>
      <c r="K3" s="34">
        <f>IF(K2&gt;=270,1,0)</f>
        <v>1</v>
      </c>
      <c r="L3" s="34">
        <f>IF(L2&gt;=270,1,0)</f>
        <v>0</v>
      </c>
      <c r="M3" s="1" t="s">
        <v>63</v>
      </c>
    </row>
    <row r="4" spans="1:9" ht="12.75" thickBot="1">
      <c r="A4" s="21" t="s">
        <v>14</v>
      </c>
      <c r="B4" s="35">
        <v>10</v>
      </c>
      <c r="C4" s="22">
        <v>0.05</v>
      </c>
      <c r="D4" s="22">
        <v>0.95</v>
      </c>
      <c r="E4" s="23">
        <f ca="1" t="shared" si="0"/>
        <v>0.6804375876448581</v>
      </c>
      <c r="F4" s="24">
        <f t="shared" si="1"/>
        <v>0</v>
      </c>
      <c r="G4" s="24">
        <f t="shared" si="2"/>
        <v>1</v>
      </c>
      <c r="H4" s="24">
        <f t="shared" si="3"/>
        <v>0</v>
      </c>
      <c r="I4" s="24">
        <f t="shared" si="4"/>
        <v>10</v>
      </c>
    </row>
    <row r="5" spans="1:17" ht="12.75">
      <c r="A5" s="21" t="s">
        <v>30</v>
      </c>
      <c r="B5" s="35">
        <v>6</v>
      </c>
      <c r="C5" s="22">
        <v>0.09699999999999999</v>
      </c>
      <c r="D5" s="22">
        <v>0.903</v>
      </c>
      <c r="E5" s="23">
        <f ca="1" t="shared" si="0"/>
        <v>0.9323297528820843</v>
      </c>
      <c r="F5" s="24">
        <f t="shared" si="1"/>
        <v>0</v>
      </c>
      <c r="G5" s="24">
        <f t="shared" si="2"/>
        <v>1</v>
      </c>
      <c r="H5" s="24">
        <f t="shared" si="3"/>
        <v>0</v>
      </c>
      <c r="I5" s="24">
        <f t="shared" si="4"/>
        <v>6</v>
      </c>
      <c r="K5" s="2" t="str">
        <f>ADDRESS(ROW($K$2),COLUMN($K$2))</f>
        <v>$K$2</v>
      </c>
      <c r="L5" s="3" t="str">
        <f>ADDRESS(ROW($L$2),COLUMN($L$2))</f>
        <v>$L$2</v>
      </c>
      <c r="M5" s="3" t="str">
        <f>ADDRESS(ROW($K$3),COLUMN($K$3))</f>
        <v>$K$3</v>
      </c>
      <c r="N5" s="3" t="str">
        <f>ADDRESS(ROW($L$3),COLUMN($L$3))</f>
        <v>$L$3</v>
      </c>
      <c r="O5" s="4" t="s">
        <v>64</v>
      </c>
      <c r="P5" s="5"/>
      <c r="Q5" s="6"/>
    </row>
    <row r="6" spans="1:17" ht="12.75">
      <c r="A6" s="21" t="s">
        <v>0</v>
      </c>
      <c r="B6" s="35">
        <v>55</v>
      </c>
      <c r="C6" s="22">
        <v>0.934</v>
      </c>
      <c r="D6" s="22">
        <v>0.066</v>
      </c>
      <c r="E6" s="23">
        <f ca="1" t="shared" si="0"/>
        <v>0.20877093606773545</v>
      </c>
      <c r="F6" s="24">
        <f t="shared" si="1"/>
        <v>1</v>
      </c>
      <c r="G6" s="24">
        <f t="shared" si="2"/>
        <v>0</v>
      </c>
      <c r="H6" s="24">
        <f t="shared" si="3"/>
        <v>55</v>
      </c>
      <c r="I6" s="24">
        <f t="shared" si="4"/>
        <v>0</v>
      </c>
      <c r="K6" s="7">
        <v>313.913462</v>
      </c>
      <c r="L6" s="8">
        <v>224.086538</v>
      </c>
      <c r="M6" s="32">
        <v>0.911732</v>
      </c>
      <c r="N6" s="32">
        <v>0.084038</v>
      </c>
      <c r="O6" s="9" t="s">
        <v>65</v>
      </c>
      <c r="P6" s="10"/>
      <c r="Q6" s="11"/>
    </row>
    <row r="7" spans="1:17" ht="12.75">
      <c r="A7" s="21" t="s">
        <v>20</v>
      </c>
      <c r="B7" s="35">
        <v>9</v>
      </c>
      <c r="C7" s="22">
        <v>0.74</v>
      </c>
      <c r="D7" s="22">
        <v>0.309</v>
      </c>
      <c r="E7" s="23">
        <f ca="1" t="shared" si="0"/>
        <v>0.06868107687009739</v>
      </c>
      <c r="F7" s="24">
        <f t="shared" si="1"/>
        <v>1</v>
      </c>
      <c r="G7" s="24">
        <f t="shared" si="2"/>
        <v>0</v>
      </c>
      <c r="H7" s="24">
        <f t="shared" si="3"/>
        <v>9</v>
      </c>
      <c r="I7" s="24">
        <f t="shared" si="4"/>
        <v>0</v>
      </c>
      <c r="K7" s="7">
        <v>32.54575226355271</v>
      </c>
      <c r="L7" s="8">
        <v>32.54575226355271</v>
      </c>
      <c r="M7" s="8">
        <v>0.28368440325975036</v>
      </c>
      <c r="N7" s="8">
        <v>0.2774449342332484</v>
      </c>
      <c r="O7" s="12" t="s">
        <v>66</v>
      </c>
      <c r="P7" s="10"/>
      <c r="Q7" s="11"/>
    </row>
    <row r="8" spans="1:17" ht="12.75">
      <c r="A8" s="21" t="s">
        <v>27</v>
      </c>
      <c r="B8" s="35">
        <v>7</v>
      </c>
      <c r="C8" s="22">
        <v>0.925</v>
      </c>
      <c r="D8" s="22">
        <v>0.075</v>
      </c>
      <c r="E8" s="23">
        <f ca="1" t="shared" si="0"/>
        <v>0.6870679143550691</v>
      </c>
      <c r="F8" s="24">
        <f t="shared" si="1"/>
        <v>1</v>
      </c>
      <c r="G8" s="24">
        <f t="shared" si="2"/>
        <v>0</v>
      </c>
      <c r="H8" s="24">
        <f t="shared" si="3"/>
        <v>7</v>
      </c>
      <c r="I8" s="24">
        <f t="shared" si="4"/>
        <v>0</v>
      </c>
      <c r="K8" s="7">
        <v>135</v>
      </c>
      <c r="L8" s="8">
        <v>92</v>
      </c>
      <c r="M8" s="8">
        <v>0</v>
      </c>
      <c r="N8" s="8">
        <v>0</v>
      </c>
      <c r="O8" s="12" t="s">
        <v>67</v>
      </c>
      <c r="P8" s="10"/>
      <c r="Q8" s="11"/>
    </row>
    <row r="9" spans="1:17" ht="12.75">
      <c r="A9" s="21" t="s">
        <v>43</v>
      </c>
      <c r="B9" s="35">
        <v>3</v>
      </c>
      <c r="C9" s="22">
        <v>0.94</v>
      </c>
      <c r="D9" s="22">
        <v>0.06</v>
      </c>
      <c r="E9" s="23">
        <f ca="1" t="shared" si="0"/>
        <v>0.2682997354849126</v>
      </c>
      <c r="F9" s="24">
        <f t="shared" si="1"/>
        <v>1</v>
      </c>
      <c r="G9" s="24">
        <f t="shared" si="2"/>
        <v>0</v>
      </c>
      <c r="H9" s="24">
        <f t="shared" si="3"/>
        <v>3</v>
      </c>
      <c r="I9" s="24">
        <f t="shared" si="4"/>
        <v>0</v>
      </c>
      <c r="K9" s="7">
        <v>446</v>
      </c>
      <c r="L9" s="8">
        <v>403</v>
      </c>
      <c r="M9" s="8">
        <v>1</v>
      </c>
      <c r="N9" s="8">
        <v>1</v>
      </c>
      <c r="O9" s="12" t="s">
        <v>68</v>
      </c>
      <c r="P9" s="10"/>
      <c r="Q9" s="11"/>
    </row>
    <row r="10" spans="1:17" ht="12.75" thickBot="1">
      <c r="A10" s="21" t="s">
        <v>50</v>
      </c>
      <c r="B10" s="35">
        <v>3</v>
      </c>
      <c r="C10" s="22">
        <v>0.97</v>
      </c>
      <c r="D10" s="22">
        <v>0.03</v>
      </c>
      <c r="E10" s="23">
        <f ca="1" t="shared" si="0"/>
        <v>0.2216552926205979</v>
      </c>
      <c r="F10" s="24">
        <f t="shared" si="1"/>
        <v>1</v>
      </c>
      <c r="G10" s="24">
        <f t="shared" si="2"/>
        <v>0</v>
      </c>
      <c r="H10" s="24">
        <f t="shared" si="3"/>
        <v>3</v>
      </c>
      <c r="I10" s="24">
        <f t="shared" si="4"/>
        <v>0</v>
      </c>
      <c r="K10" s="17">
        <v>1000000</v>
      </c>
      <c r="L10" s="18">
        <v>1000000</v>
      </c>
      <c r="M10" s="18">
        <v>1000000</v>
      </c>
      <c r="N10" s="18">
        <v>1000000</v>
      </c>
      <c r="O10" s="15" t="s">
        <v>69</v>
      </c>
      <c r="P10" s="14"/>
      <c r="Q10" s="16"/>
    </row>
    <row r="11" spans="1:17" ht="12.75" thickBot="1">
      <c r="A11" s="21" t="s">
        <v>3</v>
      </c>
      <c r="B11" s="35">
        <v>27</v>
      </c>
      <c r="C11" s="22">
        <v>0.52</v>
      </c>
      <c r="D11" s="22">
        <v>0.475</v>
      </c>
      <c r="E11" s="23">
        <f ca="1" t="shared" si="0"/>
        <v>0.9469657618856274</v>
      </c>
      <c r="F11" s="24">
        <f t="shared" si="1"/>
        <v>0</v>
      </c>
      <c r="G11" s="24">
        <f t="shared" si="2"/>
        <v>1</v>
      </c>
      <c r="H11" s="24">
        <f t="shared" si="3"/>
        <v>0</v>
      </c>
      <c r="I11" s="24">
        <f t="shared" si="4"/>
        <v>27</v>
      </c>
      <c r="K11" s="13">
        <f>1.96*K7/SQRT(K10)</f>
        <v>0.0637896744365633</v>
      </c>
      <c r="L11" s="14">
        <f>1.96*L7/SQRT(L10)</f>
        <v>0.0637896744365633</v>
      </c>
      <c r="M11" s="19">
        <f>1.96*M7/SQRT(M10)</f>
        <v>0.0005560214303891107</v>
      </c>
      <c r="N11" s="19">
        <f>1.96*N7/SQRT(N10)</f>
        <v>0.0005437920710971669</v>
      </c>
      <c r="O11" s="15" t="s">
        <v>70</v>
      </c>
      <c r="P11" s="14"/>
      <c r="Q11" s="16"/>
    </row>
    <row r="12" spans="1:9" ht="12.75">
      <c r="A12" s="21" t="s">
        <v>49</v>
      </c>
      <c r="B12" s="35">
        <v>15</v>
      </c>
      <c r="C12" s="22">
        <v>0.16399999999999998</v>
      </c>
      <c r="D12" s="22">
        <v>0.85</v>
      </c>
      <c r="E12" s="23">
        <f ca="1" t="shared" si="0"/>
        <v>0.25439446035759894</v>
      </c>
      <c r="F12" s="24">
        <f t="shared" si="1"/>
        <v>0</v>
      </c>
      <c r="G12" s="24">
        <f t="shared" si="2"/>
        <v>1</v>
      </c>
      <c r="H12" s="24">
        <f t="shared" si="3"/>
        <v>0</v>
      </c>
      <c r="I12" s="24">
        <f t="shared" si="4"/>
        <v>15</v>
      </c>
    </row>
    <row r="13" spans="1:11" ht="12.75">
      <c r="A13" s="21" t="s">
        <v>40</v>
      </c>
      <c r="B13" s="35">
        <v>4</v>
      </c>
      <c r="C13" s="22">
        <v>0.977</v>
      </c>
      <c r="D13" s="22">
        <v>0.023</v>
      </c>
      <c r="E13" s="23">
        <f ca="1" t="shared" si="0"/>
        <v>0.4246180307523061</v>
      </c>
      <c r="F13" s="24">
        <f aca="true" t="shared" si="5" ref="F13:F52">IF(E13&lt;C13,1,0)</f>
        <v>1</v>
      </c>
      <c r="G13" s="24">
        <f t="shared" si="2"/>
        <v>0</v>
      </c>
      <c r="H13" s="24">
        <f aca="true" t="shared" si="6" ref="H13:H52">F13*B13</f>
        <v>4</v>
      </c>
      <c r="I13" s="24">
        <f aca="true" t="shared" si="7" ref="I13:I52">G13*B13</f>
        <v>0</v>
      </c>
      <c r="K13" t="s">
        <v>77</v>
      </c>
    </row>
    <row r="14" spans="1:11" ht="12.75">
      <c r="A14" s="21" t="s">
        <v>37</v>
      </c>
      <c r="B14" s="35">
        <v>4</v>
      </c>
      <c r="C14" s="22">
        <v>0.03</v>
      </c>
      <c r="D14" s="22">
        <v>0.97</v>
      </c>
      <c r="E14" s="23">
        <f ca="1" t="shared" si="0"/>
        <v>0.7853193729548614</v>
      </c>
      <c r="F14" s="24">
        <f t="shared" si="5"/>
        <v>0</v>
      </c>
      <c r="G14" s="24">
        <f t="shared" si="2"/>
        <v>1</v>
      </c>
      <c r="H14" s="24">
        <f t="shared" si="6"/>
        <v>0</v>
      </c>
      <c r="I14" s="24">
        <f t="shared" si="7"/>
        <v>4</v>
      </c>
      <c r="K14" t="s">
        <v>74</v>
      </c>
    </row>
    <row r="15" spans="1:11" ht="12.75">
      <c r="A15" s="21" t="s">
        <v>4</v>
      </c>
      <c r="B15" s="35">
        <v>21</v>
      </c>
      <c r="C15" s="22">
        <v>0.96</v>
      </c>
      <c r="D15" s="22">
        <v>0.04</v>
      </c>
      <c r="E15" s="23">
        <f ca="1" t="shared" si="0"/>
        <v>0.7322595211215757</v>
      </c>
      <c r="F15" s="24">
        <f t="shared" si="5"/>
        <v>1</v>
      </c>
      <c r="G15" s="24">
        <f t="shared" si="2"/>
        <v>0</v>
      </c>
      <c r="H15" s="24">
        <f t="shared" si="6"/>
        <v>21</v>
      </c>
      <c r="I15" s="24">
        <f t="shared" si="7"/>
        <v>0</v>
      </c>
      <c r="K15" t="s">
        <v>75</v>
      </c>
    </row>
    <row r="16" spans="1:11" ht="12.75">
      <c r="A16" s="21" t="s">
        <v>13</v>
      </c>
      <c r="B16" s="35">
        <v>11</v>
      </c>
      <c r="C16" s="22">
        <v>0.39</v>
      </c>
      <c r="D16" s="22">
        <v>0.63</v>
      </c>
      <c r="E16" s="23">
        <f ca="1" t="shared" si="0"/>
        <v>0.9278666988435016</v>
      </c>
      <c r="F16" s="24">
        <f t="shared" si="5"/>
        <v>0</v>
      </c>
      <c r="G16" s="24">
        <f t="shared" si="2"/>
        <v>1</v>
      </c>
      <c r="H16" s="24">
        <f t="shared" si="6"/>
        <v>0</v>
      </c>
      <c r="I16" s="24">
        <f t="shared" si="7"/>
        <v>11</v>
      </c>
      <c r="K16" t="s">
        <v>76</v>
      </c>
    </row>
    <row r="17" spans="1:9" ht="12.75">
      <c r="A17" s="21" t="s">
        <v>28</v>
      </c>
      <c r="B17" s="35">
        <v>7</v>
      </c>
      <c r="C17" s="22">
        <v>0.852</v>
      </c>
      <c r="D17" s="22">
        <v>0.15</v>
      </c>
      <c r="E17" s="23">
        <f ca="1" t="shared" si="0"/>
        <v>0.3661451674843872</v>
      </c>
      <c r="F17" s="24">
        <f t="shared" si="5"/>
        <v>1</v>
      </c>
      <c r="G17" s="24">
        <f t="shared" si="2"/>
        <v>0</v>
      </c>
      <c r="H17" s="24">
        <f t="shared" si="6"/>
        <v>7</v>
      </c>
      <c r="I17" s="24">
        <f t="shared" si="7"/>
        <v>0</v>
      </c>
    </row>
    <row r="18" spans="1:11" ht="12.75">
      <c r="A18" s="21" t="s">
        <v>31</v>
      </c>
      <c r="B18" s="35">
        <v>6</v>
      </c>
      <c r="C18" s="22">
        <v>0.045</v>
      </c>
      <c r="D18" s="22">
        <v>0.955</v>
      </c>
      <c r="E18" s="23">
        <f ca="1" t="shared" si="0"/>
        <v>0.06486326192018788</v>
      </c>
      <c r="F18" s="24">
        <f t="shared" si="5"/>
        <v>0</v>
      </c>
      <c r="G18" s="24">
        <f t="shared" si="2"/>
        <v>1</v>
      </c>
      <c r="H18" s="24">
        <f t="shared" si="6"/>
        <v>0</v>
      </c>
      <c r="I18" s="24">
        <f t="shared" si="7"/>
        <v>6</v>
      </c>
      <c r="K18" t="s">
        <v>130</v>
      </c>
    </row>
    <row r="19" spans="1:11" ht="12.75">
      <c r="A19" s="21" t="s">
        <v>24</v>
      </c>
      <c r="B19" s="35">
        <v>8</v>
      </c>
      <c r="C19" s="22">
        <v>0.08</v>
      </c>
      <c r="D19" s="22">
        <v>0.9129999999999999</v>
      </c>
      <c r="E19" s="23">
        <f ca="1" t="shared" si="0"/>
        <v>0.8718504365599619</v>
      </c>
      <c r="F19" s="24">
        <f t="shared" si="5"/>
        <v>0</v>
      </c>
      <c r="G19" s="24">
        <f t="shared" si="2"/>
        <v>1</v>
      </c>
      <c r="H19" s="24">
        <f t="shared" si="6"/>
        <v>0</v>
      </c>
      <c r="I19" s="24">
        <f t="shared" si="7"/>
        <v>8</v>
      </c>
      <c r="K19" t="s">
        <v>118</v>
      </c>
    </row>
    <row r="20" spans="1:9" ht="12.75">
      <c r="A20" s="21" t="s">
        <v>23</v>
      </c>
      <c r="B20" s="35">
        <v>9</v>
      </c>
      <c r="C20" s="22">
        <v>0.092</v>
      </c>
      <c r="D20" s="22">
        <v>0.9079999999999999</v>
      </c>
      <c r="E20" s="23">
        <f ca="1" t="shared" si="0"/>
        <v>0.14981815995923298</v>
      </c>
      <c r="F20" s="24">
        <f t="shared" si="5"/>
        <v>0</v>
      </c>
      <c r="G20" s="24">
        <f t="shared" si="2"/>
        <v>1</v>
      </c>
      <c r="H20" s="24">
        <f t="shared" si="6"/>
        <v>0</v>
      </c>
      <c r="I20" s="24">
        <f t="shared" si="7"/>
        <v>9</v>
      </c>
    </row>
    <row r="21" spans="1:11" ht="12.75">
      <c r="A21" s="21" t="s">
        <v>38</v>
      </c>
      <c r="B21" s="35">
        <v>4</v>
      </c>
      <c r="C21" s="22">
        <v>0.9229999999999999</v>
      </c>
      <c r="D21" s="22">
        <v>0.1</v>
      </c>
      <c r="E21" s="23">
        <f ca="1" t="shared" si="0"/>
        <v>0.752088410606827</v>
      </c>
      <c r="F21" s="24">
        <f t="shared" si="5"/>
        <v>1</v>
      </c>
      <c r="G21" s="24">
        <f t="shared" si="2"/>
        <v>0</v>
      </c>
      <c r="H21" s="24">
        <f t="shared" si="6"/>
        <v>4</v>
      </c>
      <c r="I21" s="24">
        <f t="shared" si="7"/>
        <v>0</v>
      </c>
      <c r="K21" t="s">
        <v>86</v>
      </c>
    </row>
    <row r="22" spans="1:11" ht="12.75">
      <c r="A22" s="21" t="s">
        <v>17</v>
      </c>
      <c r="B22" s="35">
        <v>10</v>
      </c>
      <c r="C22" s="22">
        <v>0.943</v>
      </c>
      <c r="D22" s="22">
        <v>0.057</v>
      </c>
      <c r="E22" s="23">
        <f ca="1" t="shared" si="0"/>
        <v>0.1350930548758359</v>
      </c>
      <c r="F22" s="24">
        <f t="shared" si="5"/>
        <v>1</v>
      </c>
      <c r="G22" s="24">
        <f t="shared" si="2"/>
        <v>0</v>
      </c>
      <c r="H22" s="24">
        <f t="shared" si="6"/>
        <v>10</v>
      </c>
      <c r="I22" s="24">
        <f t="shared" si="7"/>
        <v>0</v>
      </c>
      <c r="K22" t="s">
        <v>71</v>
      </c>
    </row>
    <row r="23" spans="1:11" ht="12.75">
      <c r="A23" s="21" t="s">
        <v>12</v>
      </c>
      <c r="B23" s="35">
        <v>12</v>
      </c>
      <c r="C23" s="22">
        <v>0.965</v>
      </c>
      <c r="D23" s="22">
        <v>0.035</v>
      </c>
      <c r="E23" s="23">
        <f ca="1" t="shared" si="0"/>
        <v>0.4378992416066526</v>
      </c>
      <c r="F23" s="24">
        <f t="shared" si="5"/>
        <v>1</v>
      </c>
      <c r="G23" s="24">
        <f t="shared" si="2"/>
        <v>0</v>
      </c>
      <c r="H23" s="24">
        <f t="shared" si="6"/>
        <v>12</v>
      </c>
      <c r="I23" s="24">
        <f t="shared" si="7"/>
        <v>0</v>
      </c>
      <c r="K23" t="s">
        <v>72</v>
      </c>
    </row>
    <row r="24" spans="1:11" ht="12.75">
      <c r="A24" s="21" t="s">
        <v>7</v>
      </c>
      <c r="B24" s="35">
        <v>17</v>
      </c>
      <c r="C24" s="22">
        <v>0.88</v>
      </c>
      <c r="D24" s="22">
        <v>0.11</v>
      </c>
      <c r="E24" s="23">
        <f ca="1" t="shared" si="0"/>
        <v>0.6205376575429483</v>
      </c>
      <c r="F24" s="24">
        <f t="shared" si="5"/>
        <v>1</v>
      </c>
      <c r="G24" s="24">
        <f t="shared" si="2"/>
        <v>0</v>
      </c>
      <c r="H24" s="24">
        <f t="shared" si="6"/>
        <v>17</v>
      </c>
      <c r="I24" s="24">
        <f t="shared" si="7"/>
        <v>0</v>
      </c>
      <c r="K24" t="s">
        <v>73</v>
      </c>
    </row>
    <row r="25" spans="1:9" ht="12.75">
      <c r="A25" s="21" t="s">
        <v>19</v>
      </c>
      <c r="B25" s="35">
        <v>10</v>
      </c>
      <c r="C25" s="22">
        <v>0.813</v>
      </c>
      <c r="D25" s="22">
        <v>0.187</v>
      </c>
      <c r="E25" s="23">
        <f ca="1" t="shared" si="0"/>
        <v>0.9819460123561387</v>
      </c>
      <c r="F25" s="24">
        <f t="shared" si="5"/>
        <v>0</v>
      </c>
      <c r="G25" s="24">
        <f t="shared" si="2"/>
        <v>1</v>
      </c>
      <c r="H25" s="24">
        <f t="shared" si="6"/>
        <v>0</v>
      </c>
      <c r="I25" s="24">
        <f t="shared" si="7"/>
        <v>10</v>
      </c>
    </row>
    <row r="26" spans="1:11" ht="12.75">
      <c r="A26" s="21" t="s">
        <v>29</v>
      </c>
      <c r="B26" s="35">
        <v>6</v>
      </c>
      <c r="C26" s="22">
        <v>0.075</v>
      </c>
      <c r="D26" s="22">
        <v>0.925</v>
      </c>
      <c r="E26" s="23">
        <f ca="1" t="shared" si="0"/>
        <v>0.6831667996689538</v>
      </c>
      <c r="F26" s="24">
        <f t="shared" si="5"/>
        <v>0</v>
      </c>
      <c r="G26" s="24">
        <f t="shared" si="2"/>
        <v>1</v>
      </c>
      <c r="H26" s="24">
        <f t="shared" si="6"/>
        <v>0</v>
      </c>
      <c r="I26" s="24">
        <f t="shared" si="7"/>
        <v>6</v>
      </c>
      <c r="K26" s="36" t="s">
        <v>91</v>
      </c>
    </row>
    <row r="27" spans="1:9" ht="12.75">
      <c r="A27" s="21" t="s">
        <v>16</v>
      </c>
      <c r="B27" s="35">
        <v>11</v>
      </c>
      <c r="C27" s="22">
        <v>0.43</v>
      </c>
      <c r="D27" s="22">
        <v>0.5660000000000001</v>
      </c>
      <c r="E27" s="23">
        <f ca="1" t="shared" si="0"/>
        <v>0.13556776324874464</v>
      </c>
      <c r="F27" s="24">
        <f t="shared" si="5"/>
        <v>1</v>
      </c>
      <c r="G27" s="24">
        <f t="shared" si="2"/>
        <v>0</v>
      </c>
      <c r="H27" s="24">
        <f t="shared" si="6"/>
        <v>11</v>
      </c>
      <c r="I27" s="24">
        <f t="shared" si="7"/>
        <v>0</v>
      </c>
    </row>
    <row r="28" spans="1:11" ht="12.75">
      <c r="A28" s="21" t="s">
        <v>42</v>
      </c>
      <c r="B28" s="35">
        <v>3</v>
      </c>
      <c r="C28" s="22">
        <v>0.195</v>
      </c>
      <c r="D28" s="22">
        <v>0.86</v>
      </c>
      <c r="E28" s="23">
        <f ca="1" t="shared" si="0"/>
        <v>0.629854123786893</v>
      </c>
      <c r="F28" s="24">
        <f t="shared" si="5"/>
        <v>0</v>
      </c>
      <c r="G28" s="24">
        <f t="shared" si="2"/>
        <v>1</v>
      </c>
      <c r="H28" s="24">
        <f t="shared" si="6"/>
        <v>0</v>
      </c>
      <c r="I28" s="24">
        <f t="shared" si="7"/>
        <v>3</v>
      </c>
      <c r="K28" s="36" t="s">
        <v>92</v>
      </c>
    </row>
    <row r="29" spans="1:11" ht="12.75">
      <c r="A29" s="21" t="s">
        <v>36</v>
      </c>
      <c r="B29" s="35">
        <v>5</v>
      </c>
      <c r="C29" s="22">
        <v>0.09</v>
      </c>
      <c r="D29" s="22">
        <v>0.95</v>
      </c>
      <c r="E29" s="23">
        <f ca="1" t="shared" si="0"/>
        <v>0.2731641048996095</v>
      </c>
      <c r="F29" s="24">
        <f t="shared" si="5"/>
        <v>0</v>
      </c>
      <c r="G29" s="24">
        <f t="shared" si="2"/>
        <v>1</v>
      </c>
      <c r="H29" s="24">
        <f t="shared" si="6"/>
        <v>0</v>
      </c>
      <c r="I29" s="24">
        <f t="shared" si="7"/>
        <v>5</v>
      </c>
      <c r="K29" s="36" t="s">
        <v>93</v>
      </c>
    </row>
    <row r="30" spans="1:11" ht="12.75">
      <c r="A30" s="21" t="s">
        <v>33</v>
      </c>
      <c r="B30" s="35">
        <v>5</v>
      </c>
      <c r="C30" s="22">
        <v>0.6</v>
      </c>
      <c r="D30" s="22">
        <v>0.45</v>
      </c>
      <c r="E30" s="23">
        <f ca="1" t="shared" si="0"/>
        <v>0.7053810191334565</v>
      </c>
      <c r="F30" s="24">
        <f t="shared" si="5"/>
        <v>0</v>
      </c>
      <c r="G30" s="24">
        <f t="shared" si="2"/>
        <v>1</v>
      </c>
      <c r="H30" s="24">
        <f t="shared" si="6"/>
        <v>0</v>
      </c>
      <c r="I30" s="24">
        <f t="shared" si="7"/>
        <v>5</v>
      </c>
      <c r="K30" s="36" t="s">
        <v>94</v>
      </c>
    </row>
    <row r="31" spans="1:11" ht="12.75">
      <c r="A31" s="21" t="s">
        <v>39</v>
      </c>
      <c r="B31" s="35">
        <v>4</v>
      </c>
      <c r="C31" s="22">
        <v>0.623</v>
      </c>
      <c r="D31" s="22">
        <v>0.365</v>
      </c>
      <c r="E31" s="23">
        <f ca="1" t="shared" si="0"/>
        <v>0.7197960249481417</v>
      </c>
      <c r="F31" s="24">
        <f t="shared" si="5"/>
        <v>0</v>
      </c>
      <c r="G31" s="24">
        <f t="shared" si="2"/>
        <v>1</v>
      </c>
      <c r="H31" s="24">
        <f t="shared" si="6"/>
        <v>0</v>
      </c>
      <c r="I31" s="24">
        <f t="shared" si="7"/>
        <v>4</v>
      </c>
      <c r="K31" s="36" t="s">
        <v>95</v>
      </c>
    </row>
    <row r="32" spans="1:11" ht="12.75">
      <c r="A32" s="21" t="s">
        <v>9</v>
      </c>
      <c r="B32" s="35">
        <v>15</v>
      </c>
      <c r="C32" s="22">
        <v>0.907</v>
      </c>
      <c r="D32" s="22">
        <v>0.09300000000000001</v>
      </c>
      <c r="E32" s="23">
        <f ca="1" t="shared" si="0"/>
        <v>0.9187140168118867</v>
      </c>
      <c r="F32" s="24">
        <f t="shared" si="5"/>
        <v>0</v>
      </c>
      <c r="G32" s="24">
        <f t="shared" si="2"/>
        <v>1</v>
      </c>
      <c r="H32" s="24">
        <f t="shared" si="6"/>
        <v>0</v>
      </c>
      <c r="I32" s="24">
        <f t="shared" si="7"/>
        <v>15</v>
      </c>
      <c r="K32" s="36" t="s">
        <v>96</v>
      </c>
    </row>
    <row r="33" spans="1:9" ht="12.75">
      <c r="A33" s="21" t="s">
        <v>34</v>
      </c>
      <c r="B33" s="35">
        <v>5</v>
      </c>
      <c r="C33" s="22">
        <v>0.81</v>
      </c>
      <c r="D33" s="22">
        <v>0.2</v>
      </c>
      <c r="E33" s="23">
        <f ca="1" t="shared" si="0"/>
        <v>0.6975529006559283</v>
      </c>
      <c r="F33" s="24">
        <f t="shared" si="5"/>
        <v>1</v>
      </c>
      <c r="G33" s="24">
        <f t="shared" si="2"/>
        <v>0</v>
      </c>
      <c r="H33" s="24">
        <f t="shared" si="6"/>
        <v>5</v>
      </c>
      <c r="I33" s="24">
        <f t="shared" si="7"/>
        <v>0</v>
      </c>
    </row>
    <row r="34" spans="1:11" ht="12.75">
      <c r="A34" s="21" t="s">
        <v>2</v>
      </c>
      <c r="B34" s="35">
        <v>31</v>
      </c>
      <c r="C34" s="22">
        <v>0.956</v>
      </c>
      <c r="D34" s="22">
        <v>0.044000000000000004</v>
      </c>
      <c r="E34" s="23">
        <f ca="1" t="shared" si="0"/>
        <v>0.25578203419541035</v>
      </c>
      <c r="F34" s="24">
        <f t="shared" si="5"/>
        <v>1</v>
      </c>
      <c r="G34" s="24">
        <f t="shared" si="2"/>
        <v>0</v>
      </c>
      <c r="H34" s="24">
        <f t="shared" si="6"/>
        <v>31</v>
      </c>
      <c r="I34" s="24">
        <f t="shared" si="7"/>
        <v>0</v>
      </c>
      <c r="K34" s="36" t="s">
        <v>97</v>
      </c>
    </row>
    <row r="35" spans="1:11" ht="12.75">
      <c r="A35" s="21" t="s">
        <v>8</v>
      </c>
      <c r="B35" s="35">
        <v>15</v>
      </c>
      <c r="C35" s="22">
        <v>0.45</v>
      </c>
      <c r="D35" s="22">
        <v>0.513</v>
      </c>
      <c r="E35" s="23">
        <f ca="1" t="shared" si="0"/>
        <v>0.9105532014969483</v>
      </c>
      <c r="F35" s="24">
        <f t="shared" si="5"/>
        <v>0</v>
      </c>
      <c r="G35" s="24">
        <f t="shared" si="2"/>
        <v>1</v>
      </c>
      <c r="H35" s="24">
        <f t="shared" si="6"/>
        <v>0</v>
      </c>
      <c r="I35" s="24">
        <f t="shared" si="7"/>
        <v>15</v>
      </c>
      <c r="K35" t="s">
        <v>98</v>
      </c>
    </row>
    <row r="36" spans="1:9" ht="12.75">
      <c r="A36" s="21" t="s">
        <v>46</v>
      </c>
      <c r="B36" s="35">
        <v>3</v>
      </c>
      <c r="C36" s="22">
        <v>0.11</v>
      </c>
      <c r="D36" s="22">
        <v>0.9</v>
      </c>
      <c r="E36" s="23">
        <f ca="1" t="shared" si="0"/>
        <v>0.9326676411278462</v>
      </c>
      <c r="F36" s="24">
        <f t="shared" si="5"/>
        <v>0</v>
      </c>
      <c r="G36" s="24">
        <f t="shared" si="2"/>
        <v>1</v>
      </c>
      <c r="H36" s="24">
        <f t="shared" si="6"/>
        <v>0</v>
      </c>
      <c r="I36" s="24">
        <f t="shared" si="7"/>
        <v>3</v>
      </c>
    </row>
    <row r="37" spans="1:11" ht="12.75">
      <c r="A37" s="21" t="s">
        <v>6</v>
      </c>
      <c r="B37" s="35">
        <v>20</v>
      </c>
      <c r="C37" s="22">
        <v>0.579</v>
      </c>
      <c r="D37" s="22">
        <v>0.43</v>
      </c>
      <c r="E37" s="23">
        <f ca="1" t="shared" si="0"/>
        <v>0.05609678403148832</v>
      </c>
      <c r="F37" s="24">
        <f t="shared" si="5"/>
        <v>1</v>
      </c>
      <c r="G37" s="24">
        <f t="shared" si="2"/>
        <v>0</v>
      </c>
      <c r="H37" s="24">
        <f t="shared" si="6"/>
        <v>20</v>
      </c>
      <c r="I37" s="24">
        <f t="shared" si="7"/>
        <v>0</v>
      </c>
      <c r="K37" t="s">
        <v>87</v>
      </c>
    </row>
    <row r="38" spans="1:11" ht="12.75">
      <c r="A38" s="21" t="s">
        <v>26</v>
      </c>
      <c r="B38" s="35">
        <v>7</v>
      </c>
      <c r="C38" s="22">
        <v>0.043</v>
      </c>
      <c r="D38" s="22">
        <v>0.9570000000000001</v>
      </c>
      <c r="E38" s="23">
        <f ca="1" t="shared" si="0"/>
        <v>0.02651945608141071</v>
      </c>
      <c r="F38" s="24">
        <f t="shared" si="5"/>
        <v>1</v>
      </c>
      <c r="G38" s="24">
        <f t="shared" si="2"/>
        <v>0</v>
      </c>
      <c r="H38" s="24">
        <f t="shared" si="6"/>
        <v>7</v>
      </c>
      <c r="I38" s="24">
        <f t="shared" si="7"/>
        <v>0</v>
      </c>
      <c r="K38" t="s">
        <v>90</v>
      </c>
    </row>
    <row r="39" spans="1:11" ht="12.75">
      <c r="A39" s="21" t="s">
        <v>25</v>
      </c>
      <c r="B39" s="35">
        <v>7</v>
      </c>
      <c r="C39" s="22">
        <v>0.899</v>
      </c>
      <c r="D39" s="22">
        <v>0.085</v>
      </c>
      <c r="E39" s="23">
        <f ca="1" t="shared" si="0"/>
        <v>0.7568171190948538</v>
      </c>
      <c r="F39" s="24">
        <f t="shared" si="5"/>
        <v>1</v>
      </c>
      <c r="G39" s="24">
        <f t="shared" si="2"/>
        <v>0</v>
      </c>
      <c r="H39" s="24">
        <f t="shared" si="6"/>
        <v>7</v>
      </c>
      <c r="I39" s="24">
        <f t="shared" si="7"/>
        <v>0</v>
      </c>
      <c r="K39" t="s">
        <v>88</v>
      </c>
    </row>
    <row r="40" spans="1:11" ht="12.75">
      <c r="A40" s="21" t="s">
        <v>5</v>
      </c>
      <c r="B40" s="35">
        <v>21</v>
      </c>
      <c r="C40" s="22">
        <v>0.84</v>
      </c>
      <c r="D40" s="22">
        <v>0.25</v>
      </c>
      <c r="E40" s="23">
        <f ca="1" t="shared" si="0"/>
        <v>0.5089443277765129</v>
      </c>
      <c r="F40" s="24">
        <f t="shared" si="5"/>
        <v>1</v>
      </c>
      <c r="G40" s="24">
        <f t="shared" si="2"/>
        <v>0</v>
      </c>
      <c r="H40" s="24">
        <f t="shared" si="6"/>
        <v>21</v>
      </c>
      <c r="I40" s="24">
        <f t="shared" si="7"/>
        <v>0</v>
      </c>
      <c r="K40" t="s">
        <v>89</v>
      </c>
    </row>
    <row r="41" spans="1:9" ht="12.75">
      <c r="A41" s="21" t="s">
        <v>41</v>
      </c>
      <c r="B41" s="35">
        <v>4</v>
      </c>
      <c r="C41" s="22">
        <v>0.95</v>
      </c>
      <c r="D41" s="22">
        <v>0.05</v>
      </c>
      <c r="E41" s="23">
        <f ca="1" t="shared" si="0"/>
        <v>0.551072839538842</v>
      </c>
      <c r="F41" s="24">
        <f t="shared" si="5"/>
        <v>1</v>
      </c>
      <c r="G41" s="24">
        <f t="shared" si="2"/>
        <v>0</v>
      </c>
      <c r="H41" s="24">
        <f t="shared" si="6"/>
        <v>4</v>
      </c>
      <c r="I41" s="24">
        <f t="shared" si="7"/>
        <v>0</v>
      </c>
    </row>
    <row r="42" spans="1:11" ht="12.75">
      <c r="A42" s="21" t="s">
        <v>22</v>
      </c>
      <c r="B42" s="35">
        <v>8</v>
      </c>
      <c r="C42" s="22">
        <v>0.09</v>
      </c>
      <c r="D42" s="22">
        <v>0.925</v>
      </c>
      <c r="E42" s="23">
        <f ca="1" t="shared" si="0"/>
        <v>0.848880367111196</v>
      </c>
      <c r="F42" s="24">
        <f t="shared" si="5"/>
        <v>0</v>
      </c>
      <c r="G42" s="24">
        <f t="shared" si="2"/>
        <v>1</v>
      </c>
      <c r="H42" s="24">
        <f t="shared" si="6"/>
        <v>0</v>
      </c>
      <c r="I42" s="24">
        <f t="shared" si="7"/>
        <v>8</v>
      </c>
      <c r="K42" t="s">
        <v>131</v>
      </c>
    </row>
    <row r="43" spans="1:11" ht="12.75">
      <c r="A43" s="21" t="s">
        <v>44</v>
      </c>
      <c r="B43" s="35">
        <v>3</v>
      </c>
      <c r="C43" s="22">
        <v>0.08</v>
      </c>
      <c r="D43" s="22">
        <v>0.92</v>
      </c>
      <c r="E43" s="23">
        <f ca="1" t="shared" si="0"/>
        <v>0.9243399114288319</v>
      </c>
      <c r="F43" s="24">
        <f t="shared" si="5"/>
        <v>0</v>
      </c>
      <c r="G43" s="24">
        <f t="shared" si="2"/>
        <v>1</v>
      </c>
      <c r="H43" s="24">
        <f t="shared" si="6"/>
        <v>0</v>
      </c>
      <c r="I43" s="24">
        <f t="shared" si="7"/>
        <v>3</v>
      </c>
      <c r="K43" t="s">
        <v>132</v>
      </c>
    </row>
    <row r="44" spans="1:11" ht="12.75">
      <c r="A44" s="21" t="s">
        <v>15</v>
      </c>
      <c r="B44" s="35">
        <v>11</v>
      </c>
      <c r="C44" s="22">
        <v>0.076</v>
      </c>
      <c r="D44" s="22">
        <v>0.924</v>
      </c>
      <c r="E44" s="23">
        <f ca="1" t="shared" si="0"/>
        <v>0.8419847118981203</v>
      </c>
      <c r="F44" s="24">
        <f t="shared" si="5"/>
        <v>0</v>
      </c>
      <c r="G44" s="24">
        <f t="shared" si="2"/>
        <v>1</v>
      </c>
      <c r="H44" s="24">
        <f t="shared" si="6"/>
        <v>0</v>
      </c>
      <c r="I44" s="24">
        <f t="shared" si="7"/>
        <v>11</v>
      </c>
      <c r="K44" t="s">
        <v>133</v>
      </c>
    </row>
    <row r="45" spans="1:11" ht="12.75">
      <c r="A45" s="21" t="s">
        <v>1</v>
      </c>
      <c r="B45" s="35">
        <v>34</v>
      </c>
      <c r="C45" s="22">
        <v>0.091</v>
      </c>
      <c r="D45" s="22">
        <v>0.927</v>
      </c>
      <c r="E45" s="23">
        <f ca="1" t="shared" si="0"/>
        <v>0.7824535930820856</v>
      </c>
      <c r="F45" s="24">
        <f t="shared" si="5"/>
        <v>0</v>
      </c>
      <c r="G45" s="24">
        <f t="shared" si="2"/>
        <v>1</v>
      </c>
      <c r="H45" s="24">
        <f t="shared" si="6"/>
        <v>0</v>
      </c>
      <c r="I45" s="24">
        <f t="shared" si="7"/>
        <v>34</v>
      </c>
      <c r="K45" t="s">
        <v>134</v>
      </c>
    </row>
    <row r="46" spans="1:11" ht="12.75">
      <c r="A46" s="21" t="s">
        <v>32</v>
      </c>
      <c r="B46" s="35">
        <v>5</v>
      </c>
      <c r="C46" s="22">
        <v>0.02</v>
      </c>
      <c r="D46" s="22">
        <v>0.98</v>
      </c>
      <c r="E46" s="23">
        <f ca="1" t="shared" si="0"/>
        <v>0.29713762027860646</v>
      </c>
      <c r="F46" s="24">
        <f t="shared" si="5"/>
        <v>0</v>
      </c>
      <c r="G46" s="24">
        <f t="shared" si="2"/>
        <v>1</v>
      </c>
      <c r="H46" s="24">
        <f t="shared" si="6"/>
        <v>0</v>
      </c>
      <c r="I46" s="24">
        <f t="shared" si="7"/>
        <v>5</v>
      </c>
      <c r="K46" t="s">
        <v>135</v>
      </c>
    </row>
    <row r="47" spans="1:9" ht="12.75">
      <c r="A47" s="21" t="s">
        <v>47</v>
      </c>
      <c r="B47" s="35">
        <v>3</v>
      </c>
      <c r="C47" s="22">
        <v>0.95</v>
      </c>
      <c r="D47" s="22">
        <v>0.05</v>
      </c>
      <c r="E47" s="23">
        <f ca="1" t="shared" si="0"/>
        <v>0.8140763126745222</v>
      </c>
      <c r="F47" s="24">
        <f t="shared" si="5"/>
        <v>1</v>
      </c>
      <c r="G47" s="24">
        <f t="shared" si="2"/>
        <v>0</v>
      </c>
      <c r="H47" s="24">
        <f t="shared" si="6"/>
        <v>3</v>
      </c>
      <c r="I47" s="24">
        <f t="shared" si="7"/>
        <v>0</v>
      </c>
    </row>
    <row r="48" spans="1:9" ht="12.75">
      <c r="A48" s="21" t="s">
        <v>10</v>
      </c>
      <c r="B48" s="35">
        <v>13</v>
      </c>
      <c r="C48" s="22">
        <v>0.68</v>
      </c>
      <c r="D48" s="22">
        <v>0.375</v>
      </c>
      <c r="E48" s="23">
        <f ca="1" t="shared" si="0"/>
        <v>0.44162012568706766</v>
      </c>
      <c r="F48" s="24">
        <f t="shared" si="5"/>
        <v>1</v>
      </c>
      <c r="G48" s="24">
        <f t="shared" si="2"/>
        <v>0</v>
      </c>
      <c r="H48" s="24">
        <f t="shared" si="6"/>
        <v>13</v>
      </c>
      <c r="I48" s="24">
        <f t="shared" si="7"/>
        <v>0</v>
      </c>
    </row>
    <row r="49" spans="1:9" ht="12.75">
      <c r="A49" s="21" t="s">
        <v>11</v>
      </c>
      <c r="B49" s="35">
        <v>11</v>
      </c>
      <c r="C49" s="22">
        <v>0.899</v>
      </c>
      <c r="D49" s="22">
        <v>0.102</v>
      </c>
      <c r="E49" s="23">
        <f ca="1" t="shared" si="0"/>
        <v>0.1544672359053748</v>
      </c>
      <c r="F49" s="24">
        <f t="shared" si="5"/>
        <v>1</v>
      </c>
      <c r="G49" s="24">
        <f t="shared" si="2"/>
        <v>0</v>
      </c>
      <c r="H49" s="24">
        <f t="shared" si="6"/>
        <v>11</v>
      </c>
      <c r="I49" s="24">
        <f t="shared" si="7"/>
        <v>0</v>
      </c>
    </row>
    <row r="50" spans="1:9" ht="12.75">
      <c r="A50" s="21" t="s">
        <v>35</v>
      </c>
      <c r="B50" s="35">
        <v>5</v>
      </c>
      <c r="C50" s="22">
        <v>0.168</v>
      </c>
      <c r="D50" s="22">
        <v>0.875</v>
      </c>
      <c r="E50" s="23">
        <f ca="1" t="shared" si="0"/>
        <v>0.7264983351385161</v>
      </c>
      <c r="F50" s="24">
        <f t="shared" si="5"/>
        <v>0</v>
      </c>
      <c r="G50" s="24">
        <f t="shared" si="2"/>
        <v>1</v>
      </c>
      <c r="H50" s="24">
        <f t="shared" si="6"/>
        <v>0</v>
      </c>
      <c r="I50" s="24">
        <f t="shared" si="7"/>
        <v>5</v>
      </c>
    </row>
    <row r="51" spans="1:9" ht="12.75">
      <c r="A51" s="21" t="s">
        <v>18</v>
      </c>
      <c r="B51" s="35">
        <v>10</v>
      </c>
      <c r="C51" s="22">
        <v>0.8390000000000001</v>
      </c>
      <c r="D51" s="22">
        <v>0.161</v>
      </c>
      <c r="E51" s="23">
        <f ca="1" t="shared" si="0"/>
        <v>0.8245640429952285</v>
      </c>
      <c r="F51" s="24">
        <f t="shared" si="5"/>
        <v>1</v>
      </c>
      <c r="G51" s="24">
        <f t="shared" si="2"/>
        <v>0</v>
      </c>
      <c r="H51" s="24">
        <f t="shared" si="6"/>
        <v>10</v>
      </c>
      <c r="I51" s="24">
        <f t="shared" si="7"/>
        <v>0</v>
      </c>
    </row>
    <row r="52" spans="1:9" ht="12.75" thickBot="1">
      <c r="A52" s="25" t="s">
        <v>48</v>
      </c>
      <c r="B52" s="34">
        <v>3</v>
      </c>
      <c r="C52" s="26">
        <v>0.042</v>
      </c>
      <c r="D52" s="26">
        <v>0.958</v>
      </c>
      <c r="E52" s="27">
        <f ca="1" t="shared" si="0"/>
        <v>0.6885409351906736</v>
      </c>
      <c r="F52" s="28">
        <f t="shared" si="5"/>
        <v>0</v>
      </c>
      <c r="G52" s="28">
        <f t="shared" si="2"/>
        <v>1</v>
      </c>
      <c r="H52" s="28">
        <f t="shared" si="6"/>
        <v>0</v>
      </c>
      <c r="I52" s="28">
        <f t="shared" si="7"/>
        <v>3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G1" sqref="G1:L1"/>
    </sheetView>
  </sheetViews>
  <sheetFormatPr defaultColWidth="9.140625" defaultRowHeight="12.75"/>
  <cols>
    <col min="1" max="1" width="17.421875" style="0" bestFit="1" customWidth="1"/>
    <col min="2" max="2" width="10.8515625" style="0" customWidth="1"/>
    <col min="3" max="3" width="15.57421875" style="0" bestFit="1" customWidth="1"/>
    <col min="4" max="4" width="15.7109375" style="0" bestFit="1" customWidth="1"/>
  </cols>
  <sheetData>
    <row r="1" spans="1:12" ht="26.25" thickBot="1">
      <c r="A1" s="29" t="s">
        <v>51</v>
      </c>
      <c r="B1" s="30" t="s">
        <v>52</v>
      </c>
      <c r="C1" s="29" t="s">
        <v>53</v>
      </c>
      <c r="D1" s="29" t="s">
        <v>54</v>
      </c>
      <c r="E1" s="29" t="s">
        <v>99</v>
      </c>
      <c r="G1" s="61" t="s">
        <v>116</v>
      </c>
      <c r="H1" s="61"/>
      <c r="I1" s="61"/>
      <c r="J1" s="61"/>
      <c r="K1" s="61"/>
      <c r="L1" s="61"/>
    </row>
    <row r="2" spans="1:5" ht="12.75">
      <c r="A2" s="21" t="s">
        <v>40</v>
      </c>
      <c r="B2" s="35">
        <v>4</v>
      </c>
      <c r="C2" s="22">
        <v>0.977</v>
      </c>
      <c r="D2" s="22">
        <v>0.023</v>
      </c>
      <c r="E2" s="37">
        <f>SUM($B$2:B2)</f>
        <v>4</v>
      </c>
    </row>
    <row r="3" spans="1:7" ht="12.75">
      <c r="A3" s="21" t="s">
        <v>50</v>
      </c>
      <c r="B3" s="35">
        <v>3</v>
      </c>
      <c r="C3" s="22">
        <v>0.97</v>
      </c>
      <c r="D3" s="22">
        <v>0.03</v>
      </c>
      <c r="E3" s="37">
        <f>SUM($B$2:B3)</f>
        <v>7</v>
      </c>
      <c r="G3" t="s">
        <v>100</v>
      </c>
    </row>
    <row r="4" spans="1:7" ht="12.75">
      <c r="A4" s="21" t="s">
        <v>12</v>
      </c>
      <c r="B4" s="35">
        <v>12</v>
      </c>
      <c r="C4" s="22">
        <v>0.965</v>
      </c>
      <c r="D4" s="22">
        <v>0.035</v>
      </c>
      <c r="E4" s="37">
        <f>SUM($B$2:B4)</f>
        <v>19</v>
      </c>
      <c r="G4" t="s">
        <v>101</v>
      </c>
    </row>
    <row r="5" spans="1:7" ht="12.75">
      <c r="A5" s="21" t="s">
        <v>4</v>
      </c>
      <c r="B5" s="35">
        <v>21</v>
      </c>
      <c r="C5" s="22">
        <v>0.96</v>
      </c>
      <c r="D5" s="22">
        <v>0.04</v>
      </c>
      <c r="E5" s="37">
        <f>SUM($B$2:B5)</f>
        <v>40</v>
      </c>
      <c r="G5" s="36" t="s">
        <v>161</v>
      </c>
    </row>
    <row r="6" spans="1:7" ht="12.75">
      <c r="A6" s="21" t="s">
        <v>2</v>
      </c>
      <c r="B6" s="35">
        <v>31</v>
      </c>
      <c r="C6" s="22">
        <v>0.956</v>
      </c>
      <c r="D6" s="22">
        <v>0.044000000000000004</v>
      </c>
      <c r="E6" s="37">
        <f>SUM($B$2:B6)</f>
        <v>71</v>
      </c>
      <c r="G6" s="36" t="s">
        <v>160</v>
      </c>
    </row>
    <row r="7" spans="1:7" ht="12.75">
      <c r="A7" s="21" t="s">
        <v>41</v>
      </c>
      <c r="B7" s="35">
        <v>4</v>
      </c>
      <c r="C7" s="22">
        <v>0.95</v>
      </c>
      <c r="D7" s="22">
        <v>0.05</v>
      </c>
      <c r="E7" s="37">
        <f>SUM($B$2:B7)</f>
        <v>75</v>
      </c>
      <c r="G7" s="36" t="s">
        <v>153</v>
      </c>
    </row>
    <row r="8" spans="1:7" ht="12.75">
      <c r="A8" s="21" t="s">
        <v>47</v>
      </c>
      <c r="B8" s="35">
        <v>3</v>
      </c>
      <c r="C8" s="22">
        <v>0.95</v>
      </c>
      <c r="D8" s="22">
        <v>0.05</v>
      </c>
      <c r="E8" s="37">
        <f>SUM($B$2:B8)</f>
        <v>78</v>
      </c>
      <c r="G8" t="s">
        <v>154</v>
      </c>
    </row>
    <row r="9" spans="1:5" ht="12.75">
      <c r="A9" s="21" t="s">
        <v>17</v>
      </c>
      <c r="B9" s="35">
        <v>10</v>
      </c>
      <c r="C9" s="22">
        <v>0.943</v>
      </c>
      <c r="D9" s="22">
        <v>0.057</v>
      </c>
      <c r="E9" s="37">
        <f>SUM($B$2:B9)</f>
        <v>88</v>
      </c>
    </row>
    <row r="10" spans="1:7" ht="12.75">
      <c r="A10" s="21" t="s">
        <v>43</v>
      </c>
      <c r="B10" s="35">
        <v>3</v>
      </c>
      <c r="C10" s="22">
        <v>0.94</v>
      </c>
      <c r="D10" s="22">
        <v>0.06</v>
      </c>
      <c r="E10" s="37">
        <f>SUM($B$2:B10)</f>
        <v>91</v>
      </c>
      <c r="G10" t="s">
        <v>102</v>
      </c>
    </row>
    <row r="11" spans="1:7" ht="12.75">
      <c r="A11" s="21" t="s">
        <v>0</v>
      </c>
      <c r="B11" s="35">
        <v>55</v>
      </c>
      <c r="C11" s="22">
        <v>0.934</v>
      </c>
      <c r="D11" s="22">
        <v>0.066</v>
      </c>
      <c r="E11" s="37">
        <f>SUM($B$2:B11)</f>
        <v>146</v>
      </c>
      <c r="G11" t="s">
        <v>104</v>
      </c>
    </row>
    <row r="12" spans="1:7" ht="12.75">
      <c r="A12" s="21" t="s">
        <v>27</v>
      </c>
      <c r="B12" s="35">
        <v>7</v>
      </c>
      <c r="C12" s="22">
        <v>0.925</v>
      </c>
      <c r="D12" s="22">
        <v>0.075</v>
      </c>
      <c r="E12" s="37">
        <f>SUM($B$2:B12)</f>
        <v>153</v>
      </c>
      <c r="G12" t="s">
        <v>105</v>
      </c>
    </row>
    <row r="13" spans="1:7" ht="12.75">
      <c r="A13" s="21" t="s">
        <v>38</v>
      </c>
      <c r="B13" s="35">
        <v>4</v>
      </c>
      <c r="C13" s="22">
        <v>0.9229999999999999</v>
      </c>
      <c r="D13" s="22">
        <v>0.1</v>
      </c>
      <c r="E13" s="37">
        <f>SUM($B$2:B13)</f>
        <v>157</v>
      </c>
      <c r="G13" t="s">
        <v>106</v>
      </c>
    </row>
    <row r="14" spans="1:7" ht="12.75">
      <c r="A14" s="21" t="s">
        <v>9</v>
      </c>
      <c r="B14" s="35">
        <v>15</v>
      </c>
      <c r="C14" s="22">
        <v>0.907</v>
      </c>
      <c r="D14" s="22">
        <v>0.09300000000000001</v>
      </c>
      <c r="E14" s="37">
        <f>SUM($B$2:B14)</f>
        <v>172</v>
      </c>
      <c r="G14" t="s">
        <v>107</v>
      </c>
    </row>
    <row r="15" spans="1:5" ht="12.75">
      <c r="A15" s="21" t="s">
        <v>25</v>
      </c>
      <c r="B15" s="35">
        <v>7</v>
      </c>
      <c r="C15" s="22">
        <v>0.899</v>
      </c>
      <c r="D15" s="22">
        <v>0.085</v>
      </c>
      <c r="E15" s="37">
        <f>SUM($B$2:B15)</f>
        <v>179</v>
      </c>
    </row>
    <row r="16" spans="1:7" ht="12.75">
      <c r="A16" s="21" t="s">
        <v>11</v>
      </c>
      <c r="B16" s="35">
        <v>11</v>
      </c>
      <c r="C16" s="22">
        <v>0.899</v>
      </c>
      <c r="D16" s="22">
        <v>0.102</v>
      </c>
      <c r="E16" s="37">
        <f>SUM($B$2:B16)</f>
        <v>190</v>
      </c>
      <c r="G16" t="s">
        <v>103</v>
      </c>
    </row>
    <row r="17" spans="1:7" ht="12.75">
      <c r="A17" s="21" t="s">
        <v>7</v>
      </c>
      <c r="B17" s="35">
        <v>17</v>
      </c>
      <c r="C17" s="22">
        <v>0.88</v>
      </c>
      <c r="D17" s="22">
        <v>0.11</v>
      </c>
      <c r="E17" s="37">
        <f>SUM($B$2:B17)</f>
        <v>207</v>
      </c>
      <c r="G17" t="s">
        <v>108</v>
      </c>
    </row>
    <row r="18" spans="1:7" ht="12.75">
      <c r="A18" s="21" t="s">
        <v>28</v>
      </c>
      <c r="B18" s="35">
        <v>7</v>
      </c>
      <c r="C18" s="22">
        <v>0.852</v>
      </c>
      <c r="D18" s="22">
        <v>0.15</v>
      </c>
      <c r="E18" s="37">
        <f>SUM($B$2:B18)</f>
        <v>214</v>
      </c>
      <c r="G18" t="s">
        <v>109</v>
      </c>
    </row>
    <row r="19" spans="1:7" ht="12.75">
      <c r="A19" s="21" t="s">
        <v>5</v>
      </c>
      <c r="B19" s="35">
        <v>21</v>
      </c>
      <c r="C19" s="22">
        <v>0.84</v>
      </c>
      <c r="D19" s="22">
        <v>0.25</v>
      </c>
      <c r="E19" s="37">
        <f>SUM($B$2:B19)</f>
        <v>235</v>
      </c>
      <c r="G19" t="s">
        <v>110</v>
      </c>
    </row>
    <row r="20" spans="1:5" ht="12.75">
      <c r="A20" s="21" t="s">
        <v>18</v>
      </c>
      <c r="B20" s="35">
        <v>10</v>
      </c>
      <c r="C20" s="22">
        <v>0.8390000000000001</v>
      </c>
      <c r="D20" s="22">
        <v>0.161</v>
      </c>
      <c r="E20" s="37">
        <f>SUM($B$2:B20)</f>
        <v>245</v>
      </c>
    </row>
    <row r="21" spans="1:7" ht="12.75">
      <c r="A21" s="21" t="s">
        <v>19</v>
      </c>
      <c r="B21" s="35">
        <v>10</v>
      </c>
      <c r="C21" s="22">
        <v>0.813</v>
      </c>
      <c r="D21" s="22">
        <v>0.187</v>
      </c>
      <c r="E21" s="37">
        <f>SUM($B$2:B21)</f>
        <v>255</v>
      </c>
      <c r="G21" t="s">
        <v>143</v>
      </c>
    </row>
    <row r="22" spans="1:7" ht="12.75">
      <c r="A22" s="21" t="s">
        <v>34</v>
      </c>
      <c r="B22" s="35">
        <v>5</v>
      </c>
      <c r="C22" s="22">
        <v>0.81</v>
      </c>
      <c r="D22" s="22">
        <v>0.2</v>
      </c>
      <c r="E22" s="37">
        <f>SUM($B$2:B22)</f>
        <v>260</v>
      </c>
      <c r="G22" t="s">
        <v>111</v>
      </c>
    </row>
    <row r="23" spans="1:7" ht="12.75">
      <c r="A23" s="21" t="s">
        <v>20</v>
      </c>
      <c r="B23" s="35">
        <v>9</v>
      </c>
      <c r="C23" s="22">
        <v>0.74</v>
      </c>
      <c r="D23" s="22">
        <v>0.309</v>
      </c>
      <c r="E23" s="37">
        <f>SUM($B$2:B23)</f>
        <v>269</v>
      </c>
      <c r="G23" t="s">
        <v>112</v>
      </c>
    </row>
    <row r="24" spans="1:7" ht="12.75">
      <c r="A24" s="39" t="s">
        <v>10</v>
      </c>
      <c r="B24" s="40">
        <v>13</v>
      </c>
      <c r="C24" s="41">
        <v>0.68</v>
      </c>
      <c r="D24" s="41">
        <v>0.375</v>
      </c>
      <c r="E24" s="42">
        <f>SUM($B$2:B24)</f>
        <v>282</v>
      </c>
      <c r="G24" t="s">
        <v>113</v>
      </c>
    </row>
    <row r="25" spans="1:5" ht="12.75">
      <c r="A25" s="21" t="s">
        <v>39</v>
      </c>
      <c r="B25" s="35">
        <v>4</v>
      </c>
      <c r="C25" s="22">
        <v>0.623</v>
      </c>
      <c r="D25" s="22">
        <v>0.365</v>
      </c>
      <c r="E25" s="37">
        <f>SUM($B$2:B25)</f>
        <v>286</v>
      </c>
    </row>
    <row r="26" spans="1:5" ht="12.75">
      <c r="A26" s="21" t="s">
        <v>33</v>
      </c>
      <c r="B26" s="35">
        <v>5</v>
      </c>
      <c r="C26" s="22">
        <v>0.6</v>
      </c>
      <c r="D26" s="22">
        <v>0.45</v>
      </c>
      <c r="E26" s="37">
        <f>SUM($B$2:B26)</f>
        <v>291</v>
      </c>
    </row>
    <row r="27" spans="1:5" ht="12.75">
      <c r="A27" s="21" t="s">
        <v>6</v>
      </c>
      <c r="B27" s="35">
        <v>20</v>
      </c>
      <c r="C27" s="22">
        <v>0.579</v>
      </c>
      <c r="D27" s="22">
        <v>0.43</v>
      </c>
      <c r="E27" s="37">
        <f>SUM($B$2:B27)</f>
        <v>311</v>
      </c>
    </row>
    <row r="28" spans="1:5" ht="12.75">
      <c r="A28" s="21" t="s">
        <v>3</v>
      </c>
      <c r="B28" s="35">
        <v>27</v>
      </c>
      <c r="C28" s="22">
        <v>0.52</v>
      </c>
      <c r="D28" s="22">
        <v>0.475</v>
      </c>
      <c r="E28" s="37">
        <f>SUM($B$2:B28)</f>
        <v>338</v>
      </c>
    </row>
    <row r="29" spans="1:5" ht="12.75">
      <c r="A29" s="21" t="s">
        <v>8</v>
      </c>
      <c r="B29" s="35">
        <v>15</v>
      </c>
      <c r="C29" s="22">
        <v>0.45</v>
      </c>
      <c r="D29" s="22">
        <v>0.513</v>
      </c>
      <c r="E29" s="37">
        <f>SUM($B$2:B29)</f>
        <v>353</v>
      </c>
    </row>
    <row r="30" spans="1:5" ht="12.75">
      <c r="A30" s="43" t="s">
        <v>16</v>
      </c>
      <c r="B30" s="44">
        <v>11</v>
      </c>
      <c r="C30" s="45">
        <v>0.43</v>
      </c>
      <c r="D30" s="45">
        <v>0.5660000000000001</v>
      </c>
      <c r="E30" s="46">
        <f>SUM($B$2:B30)</f>
        <v>364</v>
      </c>
    </row>
    <row r="31" spans="1:5" ht="12.75">
      <c r="A31" s="43" t="s">
        <v>13</v>
      </c>
      <c r="B31" s="44">
        <v>11</v>
      </c>
      <c r="C31" s="45">
        <v>0.39</v>
      </c>
      <c r="D31" s="45">
        <v>0.63</v>
      </c>
      <c r="E31" s="46">
        <f>SUM($B$2:B31)</f>
        <v>375</v>
      </c>
    </row>
    <row r="32" spans="1:7" ht="12.75">
      <c r="A32" s="21" t="s">
        <v>42</v>
      </c>
      <c r="B32" s="35">
        <v>3</v>
      </c>
      <c r="C32" s="22">
        <v>0.195</v>
      </c>
      <c r="D32" s="22">
        <v>0.86</v>
      </c>
      <c r="E32" s="37">
        <f>SUM($B$2:B32)</f>
        <v>378</v>
      </c>
      <c r="G32" t="s">
        <v>142</v>
      </c>
    </row>
    <row r="33" spans="1:7" ht="12.75">
      <c r="A33" s="21" t="s">
        <v>35</v>
      </c>
      <c r="B33" s="35">
        <v>5</v>
      </c>
      <c r="C33" s="22">
        <v>0.168</v>
      </c>
      <c r="D33" s="22">
        <v>0.875</v>
      </c>
      <c r="E33" s="37">
        <f>SUM($B$2:B33)</f>
        <v>383</v>
      </c>
      <c r="G33" s="36" t="s">
        <v>144</v>
      </c>
    </row>
    <row r="34" spans="1:5" ht="12.75">
      <c r="A34" s="21" t="s">
        <v>49</v>
      </c>
      <c r="B34" s="35">
        <v>15</v>
      </c>
      <c r="C34" s="22">
        <v>0.16399999999999998</v>
      </c>
      <c r="D34" s="22">
        <v>0.85</v>
      </c>
      <c r="E34" s="37">
        <f>SUM($B$2:B34)</f>
        <v>398</v>
      </c>
    </row>
    <row r="35" spans="1:5" ht="12.75">
      <c r="A35" s="21" t="s">
        <v>46</v>
      </c>
      <c r="B35" s="35">
        <v>3</v>
      </c>
      <c r="C35" s="22">
        <v>0.11</v>
      </c>
      <c r="D35" s="22">
        <v>0.9</v>
      </c>
      <c r="E35" s="37">
        <f>SUM($B$2:B35)</f>
        <v>401</v>
      </c>
    </row>
    <row r="36" spans="1:5" ht="12.75">
      <c r="A36" s="21" t="s">
        <v>30</v>
      </c>
      <c r="B36" s="35">
        <v>6</v>
      </c>
      <c r="C36" s="22">
        <v>0.09699999999999999</v>
      </c>
      <c r="D36" s="22">
        <v>0.903</v>
      </c>
      <c r="E36" s="37">
        <f>SUM($B$2:B36)</f>
        <v>407</v>
      </c>
    </row>
    <row r="37" spans="1:5" ht="12.75">
      <c r="A37" s="21" t="s">
        <v>23</v>
      </c>
      <c r="B37" s="35">
        <v>9</v>
      </c>
      <c r="C37" s="22">
        <v>0.092</v>
      </c>
      <c r="D37" s="22">
        <v>0.9079999999999999</v>
      </c>
      <c r="E37" s="37">
        <f>SUM($B$2:B37)</f>
        <v>416</v>
      </c>
    </row>
    <row r="38" spans="1:5" ht="12.75">
      <c r="A38" s="21" t="s">
        <v>1</v>
      </c>
      <c r="B38" s="35">
        <v>34</v>
      </c>
      <c r="C38" s="22">
        <v>0.091</v>
      </c>
      <c r="D38" s="22">
        <v>0.927</v>
      </c>
      <c r="E38" s="37">
        <f>SUM($B$2:B38)</f>
        <v>450</v>
      </c>
    </row>
    <row r="39" spans="1:5" ht="12.75">
      <c r="A39" s="21" t="s">
        <v>36</v>
      </c>
      <c r="B39" s="35">
        <v>5</v>
      </c>
      <c r="C39" s="22">
        <v>0.09</v>
      </c>
      <c r="D39" s="22">
        <v>0.95</v>
      </c>
      <c r="E39" s="37">
        <f>SUM($B$2:B39)</f>
        <v>455</v>
      </c>
    </row>
    <row r="40" spans="1:5" ht="12.75">
      <c r="A40" s="21" t="s">
        <v>22</v>
      </c>
      <c r="B40" s="35">
        <v>8</v>
      </c>
      <c r="C40" s="22">
        <v>0.09</v>
      </c>
      <c r="D40" s="22">
        <v>0.925</v>
      </c>
      <c r="E40" s="37">
        <f>SUM($B$2:B40)</f>
        <v>463</v>
      </c>
    </row>
    <row r="41" spans="1:5" ht="12.75">
      <c r="A41" s="21" t="s">
        <v>24</v>
      </c>
      <c r="B41" s="35">
        <v>8</v>
      </c>
      <c r="C41" s="22">
        <v>0.08</v>
      </c>
      <c r="D41" s="22">
        <v>0.9129999999999999</v>
      </c>
      <c r="E41" s="37">
        <f>SUM($B$2:B41)</f>
        <v>471</v>
      </c>
    </row>
    <row r="42" spans="1:5" ht="12.75">
      <c r="A42" s="21" t="s">
        <v>44</v>
      </c>
      <c r="B42" s="35">
        <v>3</v>
      </c>
      <c r="C42" s="22">
        <v>0.08</v>
      </c>
      <c r="D42" s="22">
        <v>0.92</v>
      </c>
      <c r="E42" s="37">
        <f>SUM($B$2:B42)</f>
        <v>474</v>
      </c>
    </row>
    <row r="43" spans="1:5" ht="12.75">
      <c r="A43" s="21" t="s">
        <v>45</v>
      </c>
      <c r="B43" s="35">
        <v>3</v>
      </c>
      <c r="C43" s="22">
        <v>0.077</v>
      </c>
      <c r="D43" s="22">
        <v>0.9229999999999999</v>
      </c>
      <c r="E43" s="37">
        <f>SUM($B$2:B43)</f>
        <v>477</v>
      </c>
    </row>
    <row r="44" spans="1:5" ht="12.75">
      <c r="A44" s="21" t="s">
        <v>15</v>
      </c>
      <c r="B44" s="35">
        <v>11</v>
      </c>
      <c r="C44" s="22">
        <v>0.076</v>
      </c>
      <c r="D44" s="22">
        <v>0.924</v>
      </c>
      <c r="E44" s="37">
        <f>SUM($B$2:B44)</f>
        <v>488</v>
      </c>
    </row>
    <row r="45" spans="1:5" ht="12.75">
      <c r="A45" s="21" t="s">
        <v>29</v>
      </c>
      <c r="B45" s="35">
        <v>6</v>
      </c>
      <c r="C45" s="22">
        <v>0.075</v>
      </c>
      <c r="D45" s="22">
        <v>0.925</v>
      </c>
      <c r="E45" s="37">
        <f>SUM($B$2:B45)</f>
        <v>494</v>
      </c>
    </row>
    <row r="46" spans="1:5" ht="12.75">
      <c r="A46" s="21" t="s">
        <v>14</v>
      </c>
      <c r="B46" s="35">
        <v>10</v>
      </c>
      <c r="C46" s="22">
        <v>0.05</v>
      </c>
      <c r="D46" s="22">
        <v>0.95</v>
      </c>
      <c r="E46" s="37">
        <f>SUM($B$2:B46)</f>
        <v>504</v>
      </c>
    </row>
    <row r="47" spans="1:5" ht="12.75">
      <c r="A47" s="21" t="s">
        <v>31</v>
      </c>
      <c r="B47" s="35">
        <v>6</v>
      </c>
      <c r="C47" s="22">
        <v>0.045</v>
      </c>
      <c r="D47" s="22">
        <v>0.955</v>
      </c>
      <c r="E47" s="37">
        <f>SUM($B$2:B47)</f>
        <v>510</v>
      </c>
    </row>
    <row r="48" spans="1:5" ht="12.75">
      <c r="A48" s="21" t="s">
        <v>26</v>
      </c>
      <c r="B48" s="35">
        <v>7</v>
      </c>
      <c r="C48" s="22">
        <v>0.043</v>
      </c>
      <c r="D48" s="22">
        <v>0.9570000000000001</v>
      </c>
      <c r="E48" s="37">
        <f>SUM($B$2:B48)</f>
        <v>517</v>
      </c>
    </row>
    <row r="49" spans="1:5" ht="12.75">
      <c r="A49" s="21" t="s">
        <v>48</v>
      </c>
      <c r="B49" s="35">
        <v>3</v>
      </c>
      <c r="C49" s="22">
        <v>0.042</v>
      </c>
      <c r="D49" s="22">
        <v>0.958</v>
      </c>
      <c r="E49" s="37">
        <f>SUM($B$2:B49)</f>
        <v>520</v>
      </c>
    </row>
    <row r="50" spans="1:5" ht="12.75">
      <c r="A50" s="21" t="s">
        <v>21</v>
      </c>
      <c r="B50" s="35">
        <v>9</v>
      </c>
      <c r="C50" s="22">
        <v>0.03</v>
      </c>
      <c r="D50" s="22">
        <v>0.97</v>
      </c>
      <c r="E50" s="37">
        <f>SUM($B$2:B50)</f>
        <v>529</v>
      </c>
    </row>
    <row r="51" spans="1:5" ht="12.75">
      <c r="A51" s="21" t="s">
        <v>37</v>
      </c>
      <c r="B51" s="35">
        <v>4</v>
      </c>
      <c r="C51" s="22">
        <v>0.03</v>
      </c>
      <c r="D51" s="22">
        <v>0.97</v>
      </c>
      <c r="E51" s="37">
        <f>SUM($B$2:B51)</f>
        <v>533</v>
      </c>
    </row>
    <row r="52" spans="1:5" ht="12.75" thickBot="1">
      <c r="A52" s="25" t="s">
        <v>32</v>
      </c>
      <c r="B52" s="34">
        <v>5</v>
      </c>
      <c r="C52" s="26">
        <v>0.02</v>
      </c>
      <c r="D52" s="26">
        <v>0.98</v>
      </c>
      <c r="E52" s="38">
        <f>SUM($B$2:B52)</f>
        <v>538</v>
      </c>
    </row>
  </sheetData>
  <sheetProtection/>
  <mergeCells count="1">
    <mergeCell ref="G1:L1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">
      <selection activeCell="G1" sqref="G1:L1"/>
    </sheetView>
  </sheetViews>
  <sheetFormatPr defaultColWidth="9.140625" defaultRowHeight="12.75"/>
  <cols>
    <col min="1" max="1" width="17.421875" style="0" bestFit="1" customWidth="1"/>
    <col min="2" max="2" width="10.8515625" style="0" customWidth="1"/>
    <col min="3" max="3" width="15.57421875" style="0" bestFit="1" customWidth="1"/>
    <col min="4" max="4" width="15.7109375" style="0" bestFit="1" customWidth="1"/>
    <col min="7" max="7" width="9.421875" style="0" bestFit="1" customWidth="1"/>
  </cols>
  <sheetData>
    <row r="1" spans="1:12" ht="26.25" thickBot="1">
      <c r="A1" s="29" t="s">
        <v>51</v>
      </c>
      <c r="B1" s="30" t="s">
        <v>52</v>
      </c>
      <c r="C1" s="29" t="s">
        <v>53</v>
      </c>
      <c r="D1" s="29" t="s">
        <v>114</v>
      </c>
      <c r="E1" s="29" t="s">
        <v>99</v>
      </c>
      <c r="G1" s="61" t="s">
        <v>115</v>
      </c>
      <c r="H1" s="61"/>
      <c r="I1" s="61"/>
      <c r="J1" s="61"/>
      <c r="K1" s="61"/>
      <c r="L1" s="61"/>
    </row>
    <row r="2" spans="1:5" ht="12.75">
      <c r="A2" s="21" t="s">
        <v>50</v>
      </c>
      <c r="B2" s="35">
        <v>3</v>
      </c>
      <c r="C2" s="22">
        <v>0.999</v>
      </c>
      <c r="D2" s="22">
        <v>0.0010000000000000009</v>
      </c>
      <c r="E2" s="37">
        <f>SUM($B$2:B2)</f>
        <v>3</v>
      </c>
    </row>
    <row r="3" spans="1:7" ht="12.75">
      <c r="A3" s="21" t="s">
        <v>2</v>
      </c>
      <c r="B3" s="35">
        <v>29</v>
      </c>
      <c r="C3" s="22">
        <v>0.998</v>
      </c>
      <c r="D3" s="22">
        <v>0.0020000000000000018</v>
      </c>
      <c r="E3" s="37">
        <f>SUM($B$2:B3)</f>
        <v>32</v>
      </c>
      <c r="G3" t="s">
        <v>119</v>
      </c>
    </row>
    <row r="4" spans="1:15" ht="12.75">
      <c r="A4" s="21" t="s">
        <v>9</v>
      </c>
      <c r="B4" s="35">
        <v>14</v>
      </c>
      <c r="C4" s="22">
        <v>0.979</v>
      </c>
      <c r="D4" s="22">
        <v>0.02100000000000002</v>
      </c>
      <c r="E4" s="37">
        <f>SUM($B$2:B4)</f>
        <v>46</v>
      </c>
      <c r="G4" t="s">
        <v>136</v>
      </c>
      <c r="O4" s="54"/>
    </row>
    <row r="5" spans="1:16" ht="12.75">
      <c r="A5" s="21" t="s">
        <v>47</v>
      </c>
      <c r="B5" s="35">
        <v>3</v>
      </c>
      <c r="C5" s="22">
        <v>0.975</v>
      </c>
      <c r="D5" s="22">
        <v>0.025</v>
      </c>
      <c r="E5" s="37">
        <f>SUM($B$2:B5)</f>
        <v>49</v>
      </c>
      <c r="G5" s="36" t="s">
        <v>156</v>
      </c>
      <c r="P5" s="54"/>
    </row>
    <row r="6" spans="1:7" ht="12.75">
      <c r="A6" s="21" t="s">
        <v>12</v>
      </c>
      <c r="B6" s="35">
        <v>11</v>
      </c>
      <c r="C6" s="22">
        <v>0.973</v>
      </c>
      <c r="D6" s="22">
        <v>0.027000000000000024</v>
      </c>
      <c r="E6" s="37">
        <f>SUM($B$2:B6)</f>
        <v>60</v>
      </c>
      <c r="G6" s="36" t="s">
        <v>155</v>
      </c>
    </row>
    <row r="7" spans="1:7" ht="12.75">
      <c r="A7" s="21" t="s">
        <v>43</v>
      </c>
      <c r="B7" s="35">
        <v>3</v>
      </c>
      <c r="C7" s="22">
        <v>0.97</v>
      </c>
      <c r="D7" s="22">
        <v>0.03</v>
      </c>
      <c r="E7" s="37">
        <f>SUM($B$2:B7)</f>
        <v>63</v>
      </c>
      <c r="G7" t="s">
        <v>120</v>
      </c>
    </row>
    <row r="8" spans="1:5" ht="12.75">
      <c r="A8" s="21" t="s">
        <v>38</v>
      </c>
      <c r="B8" s="35">
        <v>4</v>
      </c>
      <c r="C8" s="22">
        <v>0.969</v>
      </c>
      <c r="D8" s="22">
        <v>0.031000000000000028</v>
      </c>
      <c r="E8" s="37">
        <f>SUM($B$2:B8)</f>
        <v>67</v>
      </c>
    </row>
    <row r="9" spans="1:7" ht="12.75">
      <c r="A9" s="21" t="s">
        <v>11</v>
      </c>
      <c r="B9" s="35">
        <v>12</v>
      </c>
      <c r="C9" s="22">
        <v>0.95</v>
      </c>
      <c r="D9" s="22">
        <v>0.05</v>
      </c>
      <c r="E9" s="37">
        <f>SUM($B$2:B9)</f>
        <v>79</v>
      </c>
      <c r="G9" t="s">
        <v>137</v>
      </c>
    </row>
    <row r="10" spans="1:7" ht="12.75">
      <c r="A10" s="21" t="s">
        <v>27</v>
      </c>
      <c r="B10" s="35">
        <v>7</v>
      </c>
      <c r="C10" s="22">
        <v>0.949</v>
      </c>
      <c r="D10" s="22">
        <v>0.051000000000000045</v>
      </c>
      <c r="E10" s="37">
        <f>SUM($B$2:B10)</f>
        <v>86</v>
      </c>
      <c r="G10" t="s">
        <v>138</v>
      </c>
    </row>
    <row r="11" spans="1:7" ht="12.75">
      <c r="A11" s="21" t="s">
        <v>0</v>
      </c>
      <c r="B11" s="35">
        <v>55</v>
      </c>
      <c r="C11" s="22">
        <v>0.92</v>
      </c>
      <c r="D11" s="22">
        <v>0.08</v>
      </c>
      <c r="E11" s="37">
        <f>SUM($B$2:B11)</f>
        <v>141</v>
      </c>
      <c r="G11" t="s">
        <v>139</v>
      </c>
    </row>
    <row r="12" spans="1:7" ht="12.75">
      <c r="A12" s="21" t="s">
        <v>25</v>
      </c>
      <c r="B12" s="35">
        <v>7</v>
      </c>
      <c r="C12" s="22">
        <v>0.916</v>
      </c>
      <c r="D12" s="22">
        <v>0.08399999999999996</v>
      </c>
      <c r="E12" s="37">
        <f>SUM($B$2:B12)</f>
        <v>148</v>
      </c>
      <c r="G12" t="s">
        <v>140</v>
      </c>
    </row>
    <row r="13" spans="1:7" ht="12.75">
      <c r="A13" s="21" t="s">
        <v>19</v>
      </c>
      <c r="B13" s="35">
        <v>10</v>
      </c>
      <c r="C13" s="22">
        <v>0.911</v>
      </c>
      <c r="D13" s="22">
        <v>0.08899999999999997</v>
      </c>
      <c r="E13" s="37">
        <f>SUM($B$2:B13)</f>
        <v>158</v>
      </c>
      <c r="G13" t="s">
        <v>141</v>
      </c>
    </row>
    <row r="14" spans="1:5" ht="12.75">
      <c r="A14" s="21" t="s">
        <v>40</v>
      </c>
      <c r="B14" s="35">
        <v>4</v>
      </c>
      <c r="C14" s="22">
        <v>0.9</v>
      </c>
      <c r="D14" s="22">
        <v>0.1</v>
      </c>
      <c r="E14" s="37">
        <f>SUM($B$2:B14)</f>
        <v>162</v>
      </c>
    </row>
    <row r="15" spans="1:7" ht="12.75">
      <c r="A15" s="21" t="s">
        <v>5</v>
      </c>
      <c r="B15" s="35">
        <v>20</v>
      </c>
      <c r="C15" s="22">
        <v>0.9</v>
      </c>
      <c r="D15" s="22">
        <v>0.1</v>
      </c>
      <c r="E15" s="37">
        <f>SUM($B$2:B15)</f>
        <v>182</v>
      </c>
      <c r="G15" s="36" t="s">
        <v>148</v>
      </c>
    </row>
    <row r="16" spans="1:5" ht="12.75">
      <c r="A16" s="21" t="s">
        <v>7</v>
      </c>
      <c r="B16" s="35">
        <v>16</v>
      </c>
      <c r="C16" s="22">
        <v>0.898</v>
      </c>
      <c r="D16" s="22">
        <v>0.10199999999999998</v>
      </c>
      <c r="E16" s="37">
        <f>SUM($B$2:B16)</f>
        <v>198</v>
      </c>
    </row>
    <row r="17" spans="1:7" ht="12.75">
      <c r="A17" s="21" t="s">
        <v>17</v>
      </c>
      <c r="B17" s="35">
        <v>10</v>
      </c>
      <c r="C17" s="22">
        <v>0.888</v>
      </c>
      <c r="D17" s="22">
        <v>0.11199999999999999</v>
      </c>
      <c r="E17" s="37">
        <f>SUM($B$2:B17)</f>
        <v>208</v>
      </c>
      <c r="G17" s="36" t="s">
        <v>145</v>
      </c>
    </row>
    <row r="18" spans="1:7" ht="12.75">
      <c r="A18" s="21" t="s">
        <v>34</v>
      </c>
      <c r="B18" s="35">
        <v>5</v>
      </c>
      <c r="C18" s="22">
        <v>0.878</v>
      </c>
      <c r="D18" s="22">
        <v>0.122</v>
      </c>
      <c r="E18" s="37">
        <f>SUM($B$2:B18)</f>
        <v>213</v>
      </c>
      <c r="G18" s="36" t="s">
        <v>146</v>
      </c>
    </row>
    <row r="19" spans="1:7" ht="12.75">
      <c r="A19" s="21" t="s">
        <v>41</v>
      </c>
      <c r="B19" s="35">
        <v>4</v>
      </c>
      <c r="C19" s="22">
        <v>0.865</v>
      </c>
      <c r="D19" s="22">
        <v>0.135</v>
      </c>
      <c r="E19" s="37">
        <f>SUM($B$2:B19)</f>
        <v>217</v>
      </c>
      <c r="G19" s="36" t="s">
        <v>147</v>
      </c>
    </row>
    <row r="20" spans="1:5" ht="12.75">
      <c r="A20" s="21" t="s">
        <v>4</v>
      </c>
      <c r="B20" s="35">
        <v>20</v>
      </c>
      <c r="C20" s="22">
        <v>0.835</v>
      </c>
      <c r="D20" s="22">
        <v>0.165</v>
      </c>
      <c r="E20" s="37">
        <f>SUM($B$2:B20)</f>
        <v>237</v>
      </c>
    </row>
    <row r="21" spans="1:7" ht="12.75">
      <c r="A21" s="21" t="s">
        <v>33</v>
      </c>
      <c r="B21" s="35">
        <v>6</v>
      </c>
      <c r="C21" s="22">
        <v>0.799</v>
      </c>
      <c r="D21" s="22">
        <v>0.20099999999999996</v>
      </c>
      <c r="E21" s="37">
        <f>SUM($B$2:B21)</f>
        <v>243</v>
      </c>
      <c r="G21" s="36" t="s">
        <v>149</v>
      </c>
    </row>
    <row r="22" spans="1:7" ht="12.75">
      <c r="A22" s="21" t="s">
        <v>18</v>
      </c>
      <c r="B22" s="35">
        <v>10</v>
      </c>
      <c r="C22" s="22">
        <v>0.749</v>
      </c>
      <c r="D22" s="22">
        <v>0.251</v>
      </c>
      <c r="E22" s="37">
        <f>SUM($B$2:B22)</f>
        <v>253</v>
      </c>
      <c r="G22" s="36" t="s">
        <v>152</v>
      </c>
    </row>
    <row r="23" spans="1:7" ht="12.75">
      <c r="A23" s="73" t="s">
        <v>158</v>
      </c>
      <c r="B23" s="74">
        <v>18</v>
      </c>
      <c r="C23" s="75">
        <v>0.705</v>
      </c>
      <c r="D23" s="75">
        <v>0.295</v>
      </c>
      <c r="E23" s="76">
        <f>SUM($B$2:B23)</f>
        <v>271</v>
      </c>
      <c r="G23" s="36" t="s">
        <v>150</v>
      </c>
    </row>
    <row r="24" spans="1:7" ht="12.75">
      <c r="A24" s="21" t="s">
        <v>28</v>
      </c>
      <c r="B24" s="35">
        <v>6</v>
      </c>
      <c r="C24" s="22">
        <v>0.698</v>
      </c>
      <c r="D24" s="22">
        <v>0.30200000000000005</v>
      </c>
      <c r="E24" s="37">
        <f>SUM($B$2:B24)</f>
        <v>277</v>
      </c>
      <c r="G24" s="36" t="s">
        <v>151</v>
      </c>
    </row>
    <row r="25" spans="1:5" ht="12.75">
      <c r="A25" s="47" t="s">
        <v>10</v>
      </c>
      <c r="B25" s="48">
        <v>13</v>
      </c>
      <c r="C25" s="49">
        <v>0.694</v>
      </c>
      <c r="D25" s="49">
        <v>0.30600000000000005</v>
      </c>
      <c r="E25" s="55">
        <f>SUM($B$2:B25)</f>
        <v>290</v>
      </c>
    </row>
    <row r="26" spans="1:9" ht="12.75">
      <c r="A26" s="50" t="s">
        <v>39</v>
      </c>
      <c r="B26" s="51">
        <v>4</v>
      </c>
      <c r="C26" s="52">
        <v>0.677</v>
      </c>
      <c r="D26" s="52">
        <v>0.32299999999999995</v>
      </c>
      <c r="E26" s="53">
        <f>SUM($B$2:B26)</f>
        <v>294</v>
      </c>
      <c r="F26" s="64" t="s">
        <v>159</v>
      </c>
      <c r="G26" s="63"/>
      <c r="H26" s="63"/>
      <c r="I26" s="63"/>
    </row>
    <row r="27" spans="1:9" ht="12.75">
      <c r="A27" s="50" t="s">
        <v>20</v>
      </c>
      <c r="B27" s="51">
        <v>9</v>
      </c>
      <c r="C27" s="52">
        <v>0.611</v>
      </c>
      <c r="D27" s="52">
        <v>0.389</v>
      </c>
      <c r="E27" s="53">
        <f>SUM($B$2:B27)</f>
        <v>303</v>
      </c>
      <c r="F27" s="62"/>
      <c r="G27" s="63"/>
      <c r="H27" s="63"/>
      <c r="I27" s="63"/>
    </row>
    <row r="28" spans="1:9" ht="12.75" thickBot="1">
      <c r="A28" s="65" t="s">
        <v>3</v>
      </c>
      <c r="B28" s="66">
        <v>29</v>
      </c>
      <c r="C28" s="67">
        <v>0.6</v>
      </c>
      <c r="D28" s="67">
        <v>0.4</v>
      </c>
      <c r="E28" s="68">
        <f>SUM($B$2:B28)</f>
        <v>332</v>
      </c>
      <c r="F28" s="64" t="s">
        <v>157</v>
      </c>
      <c r="G28" s="63"/>
      <c r="H28" s="63"/>
      <c r="I28" s="63"/>
    </row>
    <row r="29" spans="1:9" ht="12.75">
      <c r="A29" s="69" t="s">
        <v>8</v>
      </c>
      <c r="B29" s="70">
        <v>15</v>
      </c>
      <c r="C29" s="71">
        <v>0.41</v>
      </c>
      <c r="D29" s="71">
        <v>0.59</v>
      </c>
      <c r="E29" s="72">
        <f>SUM($B$2:B29)</f>
        <v>347</v>
      </c>
      <c r="F29" s="62"/>
      <c r="G29" s="63"/>
      <c r="H29" s="63"/>
      <c r="I29" s="63"/>
    </row>
    <row r="30" spans="1:5" ht="12.75">
      <c r="A30" s="50" t="s">
        <v>16</v>
      </c>
      <c r="B30" s="51">
        <v>10</v>
      </c>
      <c r="C30" s="52">
        <v>0.25</v>
      </c>
      <c r="D30" s="52">
        <v>0.75</v>
      </c>
      <c r="E30" s="53">
        <f>SUM($B$2:B30)</f>
        <v>357</v>
      </c>
    </row>
    <row r="31" spans="1:5" ht="12.75">
      <c r="A31" s="50" t="s">
        <v>23</v>
      </c>
      <c r="B31" s="51">
        <v>8</v>
      </c>
      <c r="C31" s="52">
        <v>0.245</v>
      </c>
      <c r="D31" s="52">
        <v>0.755</v>
      </c>
      <c r="E31" s="53">
        <f>SUM($B$2:B31)</f>
        <v>365</v>
      </c>
    </row>
    <row r="32" spans="1:5" ht="12.75">
      <c r="A32" s="50" t="s">
        <v>14</v>
      </c>
      <c r="B32" s="51">
        <v>11</v>
      </c>
      <c r="C32" s="52">
        <v>0.19899999999999995</v>
      </c>
      <c r="D32" s="52">
        <v>0.801</v>
      </c>
      <c r="E32" s="53">
        <f>SUM($B$2:B32)</f>
        <v>376</v>
      </c>
    </row>
    <row r="33" spans="1:5" ht="12.75">
      <c r="A33" s="50" t="s">
        <v>24</v>
      </c>
      <c r="B33" s="51">
        <v>8</v>
      </c>
      <c r="C33" s="52">
        <v>0.18</v>
      </c>
      <c r="D33" s="52">
        <v>0.82</v>
      </c>
      <c r="E33" s="53">
        <f>SUM($B$2:B33)</f>
        <v>384</v>
      </c>
    </row>
    <row r="34" spans="1:5" ht="12.75">
      <c r="A34" s="50" t="s">
        <v>29</v>
      </c>
      <c r="B34" s="51">
        <v>6</v>
      </c>
      <c r="C34" s="52">
        <v>0.175</v>
      </c>
      <c r="D34" s="52">
        <v>0.825</v>
      </c>
      <c r="E34" s="53">
        <f>SUM($B$2:B34)</f>
        <v>390</v>
      </c>
    </row>
    <row r="35" spans="1:5" ht="12.75">
      <c r="A35" s="50" t="s">
        <v>36</v>
      </c>
      <c r="B35" s="51">
        <v>5</v>
      </c>
      <c r="C35" s="52">
        <v>0.175</v>
      </c>
      <c r="D35" s="52">
        <v>0.825</v>
      </c>
      <c r="E35" s="53">
        <f>SUM($B$2:B35)</f>
        <v>395</v>
      </c>
    </row>
    <row r="36" spans="1:5" ht="12.75">
      <c r="A36" s="50" t="s">
        <v>42</v>
      </c>
      <c r="B36" s="51">
        <v>3</v>
      </c>
      <c r="C36" s="52">
        <v>0.168</v>
      </c>
      <c r="D36" s="52">
        <v>0.832</v>
      </c>
      <c r="E36" s="53">
        <f>SUM($B$2:B36)</f>
        <v>398</v>
      </c>
    </row>
    <row r="37" spans="1:5" ht="12.75">
      <c r="A37" s="50" t="s">
        <v>13</v>
      </c>
      <c r="B37" s="51">
        <v>11</v>
      </c>
      <c r="C37" s="52">
        <v>0.162</v>
      </c>
      <c r="D37" s="52">
        <v>0.838</v>
      </c>
      <c r="E37" s="53">
        <f>SUM($B$2:B37)</f>
        <v>409</v>
      </c>
    </row>
    <row r="38" spans="1:5" ht="12.75">
      <c r="A38" s="50" t="s">
        <v>48</v>
      </c>
      <c r="B38" s="51">
        <v>3</v>
      </c>
      <c r="C38" s="52">
        <v>0.15</v>
      </c>
      <c r="D38" s="52">
        <v>0.85</v>
      </c>
      <c r="E38" s="53">
        <f>SUM($B$2:B38)</f>
        <v>412</v>
      </c>
    </row>
    <row r="39" spans="1:5" ht="12.75">
      <c r="A39" s="21" t="s">
        <v>26</v>
      </c>
      <c r="B39" s="35">
        <v>7</v>
      </c>
      <c r="C39" s="22">
        <v>0.1</v>
      </c>
      <c r="D39" s="22">
        <v>0.9</v>
      </c>
      <c r="E39" s="37">
        <f>SUM($B$2:B39)</f>
        <v>419</v>
      </c>
    </row>
    <row r="40" spans="1:5" ht="12.75">
      <c r="A40" s="21" t="s">
        <v>15</v>
      </c>
      <c r="B40" s="35">
        <v>11</v>
      </c>
      <c r="C40" s="22">
        <v>0.1</v>
      </c>
      <c r="D40" s="22">
        <v>0.9</v>
      </c>
      <c r="E40" s="37">
        <f>SUM($B$2:B40)</f>
        <v>430</v>
      </c>
    </row>
    <row r="41" spans="1:5" ht="12.75">
      <c r="A41" s="21" t="s">
        <v>49</v>
      </c>
      <c r="B41" s="35">
        <v>16</v>
      </c>
      <c r="C41" s="22">
        <v>0.09399999999999997</v>
      </c>
      <c r="D41" s="22">
        <v>0.906</v>
      </c>
      <c r="E41" s="37">
        <f>SUM($B$2:B41)</f>
        <v>446</v>
      </c>
    </row>
    <row r="42" spans="1:5" ht="12.75">
      <c r="A42" s="21" t="s">
        <v>32</v>
      </c>
      <c r="B42" s="35">
        <v>6</v>
      </c>
      <c r="C42" s="22">
        <v>0.085</v>
      </c>
      <c r="D42" s="22">
        <v>0.915</v>
      </c>
      <c r="E42" s="37">
        <f>SUM($B$2:B42)</f>
        <v>452</v>
      </c>
    </row>
    <row r="43" spans="1:5" ht="12.75">
      <c r="A43" s="21" t="s">
        <v>44</v>
      </c>
      <c r="B43" s="35">
        <v>3</v>
      </c>
      <c r="C43" s="22">
        <v>0.05500000000000005</v>
      </c>
      <c r="D43" s="22">
        <v>0.945</v>
      </c>
      <c r="E43" s="37">
        <f>SUM($B$2:B43)</f>
        <v>455</v>
      </c>
    </row>
    <row r="44" spans="1:5" ht="12.75">
      <c r="A44" s="21" t="s">
        <v>46</v>
      </c>
      <c r="B44" s="35">
        <v>3</v>
      </c>
      <c r="C44" s="22">
        <v>0.05</v>
      </c>
      <c r="D44" s="22">
        <v>0.95</v>
      </c>
      <c r="E44" s="37">
        <f>SUM($B$2:B44)</f>
        <v>458</v>
      </c>
    </row>
    <row r="45" spans="1:5" ht="12.75">
      <c r="A45" s="21" t="s">
        <v>22</v>
      </c>
      <c r="B45" s="35">
        <v>9</v>
      </c>
      <c r="C45" s="22">
        <v>0.05</v>
      </c>
      <c r="D45" s="22">
        <v>0.95</v>
      </c>
      <c r="E45" s="37">
        <f>SUM($B$2:B45)</f>
        <v>467</v>
      </c>
    </row>
    <row r="46" spans="1:5" ht="12.75">
      <c r="A46" s="21" t="s">
        <v>37</v>
      </c>
      <c r="B46" s="35">
        <v>4</v>
      </c>
      <c r="C46" s="22">
        <v>0.03700000000000003</v>
      </c>
      <c r="D46" s="22">
        <v>0.963</v>
      </c>
      <c r="E46" s="37">
        <f>SUM($B$2:B46)</f>
        <v>471</v>
      </c>
    </row>
    <row r="47" spans="1:5" ht="12.75">
      <c r="A47" s="21" t="s">
        <v>31</v>
      </c>
      <c r="B47" s="35">
        <v>6</v>
      </c>
      <c r="C47" s="22">
        <v>0.03600000000000003</v>
      </c>
      <c r="D47" s="22">
        <v>0.964</v>
      </c>
      <c r="E47" s="37">
        <f>SUM($B$2:B47)</f>
        <v>477</v>
      </c>
    </row>
    <row r="48" spans="1:5" ht="12.75">
      <c r="A48" s="21" t="s">
        <v>1</v>
      </c>
      <c r="B48" s="35">
        <v>38</v>
      </c>
      <c r="C48" s="22">
        <v>0.03600000000000003</v>
      </c>
      <c r="D48" s="22">
        <v>0.964</v>
      </c>
      <c r="E48" s="37">
        <f>SUM($B$2:B48)</f>
        <v>515</v>
      </c>
    </row>
    <row r="49" spans="1:5" ht="12.75">
      <c r="A49" s="21" t="s">
        <v>21</v>
      </c>
      <c r="B49" s="35">
        <v>9</v>
      </c>
      <c r="C49" s="22">
        <v>0.025</v>
      </c>
      <c r="D49" s="22">
        <v>0.975</v>
      </c>
      <c r="E49" s="37">
        <f>SUM($B$2:B49)</f>
        <v>524</v>
      </c>
    </row>
    <row r="50" spans="1:5" ht="12.75">
      <c r="A50" s="21" t="s">
        <v>45</v>
      </c>
      <c r="B50" s="35">
        <v>3</v>
      </c>
      <c r="C50" s="22">
        <v>0.025</v>
      </c>
      <c r="D50" s="22">
        <v>0.975</v>
      </c>
      <c r="E50" s="37">
        <f>SUM($B$2:B50)</f>
        <v>527</v>
      </c>
    </row>
    <row r="51" spans="1:5" ht="12.75">
      <c r="A51" s="21" t="s">
        <v>30</v>
      </c>
      <c r="B51" s="35">
        <v>6</v>
      </c>
      <c r="C51" s="22">
        <v>0.025</v>
      </c>
      <c r="D51" s="22">
        <v>0.975</v>
      </c>
      <c r="E51" s="37">
        <f>SUM($B$2:B51)</f>
        <v>533</v>
      </c>
    </row>
    <row r="52" spans="1:5" ht="12.75" thickBot="1">
      <c r="A52" s="25" t="s">
        <v>35</v>
      </c>
      <c r="B52" s="34">
        <v>5</v>
      </c>
      <c r="C52" s="26">
        <v>0.025</v>
      </c>
      <c r="D52" s="26">
        <v>0.975</v>
      </c>
      <c r="E52" s="38">
        <f>SUM($B$2:B52)</f>
        <v>538</v>
      </c>
    </row>
  </sheetData>
  <sheetProtection/>
  <mergeCells count="3">
    <mergeCell ref="G1:L1"/>
    <mergeCell ref="F28:I29"/>
    <mergeCell ref="F26:I2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2008-10-02T21:39:46Z</dcterms:created>
  <dcterms:modified xsi:type="dcterms:W3CDTF">2019-12-28T13:31:31Z</dcterms:modified>
  <cp:category/>
  <cp:version/>
  <cp:contentType/>
  <cp:contentStatus/>
</cp:coreProperties>
</file>